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8800" windowHeight="12330" tabRatio="681"/>
  </bookViews>
  <sheets>
    <sheet name="Осн. показатели проекта бюджета" sheetId="1" r:id="rId1"/>
    <sheet name="Источники МО" sheetId="3" state="hidden" r:id="rId2"/>
  </sheets>
  <definedNames>
    <definedName name="Z_A1AB9400_BE49_4027_9900_51EF44F09259_.wvu.FilterData" localSheetId="0" hidden="1">'Осн. показатели проекта бюджета'!$B$7:$G$82</definedName>
    <definedName name="Z_A1AB9400_BE49_4027_9900_51EF44F09259_.wvu.PrintArea" localSheetId="0" hidden="1">'Осн. показатели проекта бюджета'!$B$1:$G$83</definedName>
    <definedName name="Z_A1AB9400_BE49_4027_9900_51EF44F09259_.wvu.PrintTitles" localSheetId="0" hidden="1">'Осн. показатели проекта бюджета'!$6:$6</definedName>
    <definedName name="Z_F1ECF7A2_D5A2_4BC9_A135_0FAC943E7DAD_.wvu.FilterData" localSheetId="0" hidden="1">'Осн. показатели проекта бюджета'!$B$7:$G$82</definedName>
    <definedName name="Z_F1ECF7A2_D5A2_4BC9_A135_0FAC943E7DAD_.wvu.PrintArea" localSheetId="0" hidden="1">'Осн. показатели проекта бюджета'!$B$1:$G$83</definedName>
    <definedName name="Z_F1ECF7A2_D5A2_4BC9_A135_0FAC943E7DAD_.wvu.PrintTitles" localSheetId="0" hidden="1">'Осн. показатели проекта бюджета'!$6:$6</definedName>
    <definedName name="_xlnm.Print_Titles" localSheetId="0">'Осн. показатели проекта бюджета'!$6:$6</definedName>
    <definedName name="_xlnm.Print_Area" localSheetId="0">'Осн. показатели проекта бюджета'!$A$1:$G$83</definedName>
  </definedNames>
  <calcPr calcId="145621"/>
  <customWorkbookViews>
    <customWorkbookView name="Шамсутдинов Динар Римович - Личное представление" guid="{A1AB9400-BE49-4027-9900-51EF44F09259}" mergeInterval="0" personalView="1" maximized="1" xWindow="-8" yWindow="-8" windowWidth="1936" windowHeight="1056" tabRatio="464" activeSheetId="1"/>
    <customWorkbookView name="Якшигулова Зарина Шамилевна - Личное представление" guid="{F1ECF7A2-D5A2-4BC9-A135-0FAC943E7DAD}" mergeInterval="0" personalView="1" maximized="1" xWindow="-8" yWindow="-8" windowWidth="1936" windowHeight="1056" tabRatio="464" activeSheetId="1"/>
  </customWorkbookViews>
</workbook>
</file>

<file path=xl/calcChain.xml><?xml version="1.0" encoding="utf-8"?>
<calcChain xmlns="http://schemas.openxmlformats.org/spreadsheetml/2006/main">
  <c r="C37" i="1" l="1"/>
  <c r="E37" i="1" l="1"/>
  <c r="F37" i="1"/>
  <c r="D37" i="1"/>
  <c r="G34" i="1"/>
  <c r="D9" i="1"/>
  <c r="E9" i="1"/>
  <c r="F9" i="1"/>
  <c r="C9" i="1"/>
  <c r="G14" i="1"/>
  <c r="G15" i="1"/>
  <c r="G16" i="1"/>
  <c r="G9" i="1" l="1"/>
  <c r="C17" i="1"/>
  <c r="C8" i="1" s="1"/>
  <c r="G24" i="1" l="1"/>
  <c r="G35" i="1" l="1"/>
  <c r="G33" i="1"/>
  <c r="G32" i="1"/>
  <c r="G31" i="1"/>
  <c r="G30" i="1"/>
  <c r="G29" i="1"/>
  <c r="G28" i="1"/>
  <c r="G27" i="1"/>
  <c r="F26" i="1"/>
  <c r="F25" i="1" s="1"/>
  <c r="E26" i="1"/>
  <c r="E25" i="1" s="1"/>
  <c r="D26" i="1"/>
  <c r="D25" i="1" s="1"/>
  <c r="C26" i="1"/>
  <c r="C25" i="1" s="1"/>
  <c r="G23" i="1"/>
  <c r="G22" i="1"/>
  <c r="G21" i="1"/>
  <c r="G20" i="1"/>
  <c r="G19" i="1"/>
  <c r="G18" i="1"/>
  <c r="F17" i="1"/>
  <c r="F8" i="1" s="1"/>
  <c r="E17" i="1"/>
  <c r="D17" i="1"/>
  <c r="G13" i="1"/>
  <c r="G12" i="1"/>
  <c r="G11" i="1"/>
  <c r="G10" i="1"/>
  <c r="C36" i="1" l="1"/>
  <c r="D8" i="1"/>
  <c r="D36" i="1" s="1"/>
  <c r="E8" i="1"/>
  <c r="E36" i="1" s="1"/>
  <c r="G25" i="1"/>
  <c r="G26" i="1"/>
  <c r="G17" i="1"/>
  <c r="G8" i="1" l="1"/>
  <c r="F36" i="1"/>
  <c r="G36" i="1" s="1"/>
  <c r="F37" i="3" l="1"/>
  <c r="E37" i="3"/>
  <c r="D37" i="3"/>
  <c r="C37" i="3"/>
  <c r="B37" i="3"/>
  <c r="A37" i="3"/>
  <c r="F30" i="3" l="1"/>
  <c r="F29" i="3"/>
  <c r="E30" i="3"/>
  <c r="E29" i="3"/>
  <c r="D30" i="3"/>
  <c r="D29" i="3"/>
  <c r="C30" i="3"/>
  <c r="C29" i="3"/>
  <c r="B30" i="3"/>
  <c r="B29" i="3"/>
  <c r="A30" i="3"/>
  <c r="A29" i="3"/>
  <c r="B12" i="3"/>
  <c r="C12" i="3"/>
  <c r="D12" i="3"/>
  <c r="E12" i="3"/>
  <c r="F12" i="3"/>
  <c r="B13" i="3"/>
  <c r="C13" i="3"/>
  <c r="D13" i="3"/>
  <c r="E13" i="3"/>
  <c r="F13" i="3"/>
  <c r="B14" i="3"/>
  <c r="C14" i="3"/>
  <c r="D14" i="3"/>
  <c r="E14" i="3"/>
  <c r="F14" i="3"/>
  <c r="B15" i="3"/>
  <c r="C15" i="3"/>
  <c r="D15" i="3"/>
  <c r="E15" i="3"/>
  <c r="F15" i="3"/>
  <c r="B16" i="3"/>
  <c r="C16" i="3"/>
  <c r="D16" i="3"/>
  <c r="E16" i="3"/>
  <c r="F16" i="3"/>
  <c r="B17" i="3"/>
  <c r="C17" i="3"/>
  <c r="D17" i="3"/>
  <c r="E17" i="3"/>
  <c r="F17" i="3"/>
  <c r="B18" i="3"/>
  <c r="C18" i="3"/>
  <c r="D18" i="3"/>
  <c r="E18" i="3"/>
  <c r="F18" i="3"/>
  <c r="B19" i="3"/>
  <c r="C19" i="3"/>
  <c r="D19" i="3"/>
  <c r="E19" i="3"/>
  <c r="F19" i="3"/>
  <c r="B20" i="3"/>
  <c r="C20" i="3"/>
  <c r="D20" i="3"/>
  <c r="E20" i="3"/>
  <c r="F20" i="3"/>
  <c r="B21" i="3"/>
  <c r="C21" i="3"/>
  <c r="D21" i="3"/>
  <c r="E21" i="3"/>
  <c r="F21" i="3"/>
  <c r="B22" i="3"/>
  <c r="C22" i="3"/>
  <c r="D22" i="3"/>
  <c r="E22" i="3"/>
  <c r="F22" i="3"/>
  <c r="B23" i="3"/>
  <c r="C23" i="3"/>
  <c r="D23" i="3"/>
  <c r="E23" i="3"/>
  <c r="F23" i="3"/>
  <c r="B24" i="3"/>
  <c r="C24" i="3"/>
  <c r="D24" i="3"/>
  <c r="E24" i="3"/>
  <c r="F24" i="3"/>
  <c r="B25" i="3"/>
  <c r="C25" i="3"/>
  <c r="D25" i="3"/>
  <c r="E25" i="3"/>
  <c r="F25" i="3"/>
  <c r="F11" i="3"/>
  <c r="E11" i="3"/>
  <c r="D11" i="3"/>
  <c r="C11" i="3"/>
  <c r="B11" i="3"/>
  <c r="A22" i="3"/>
  <c r="A23" i="3"/>
  <c r="A24" i="3"/>
  <c r="A25" i="3"/>
  <c r="A12" i="3"/>
  <c r="A13" i="3"/>
  <c r="A14" i="3"/>
  <c r="A15" i="3"/>
  <c r="A16" i="3"/>
  <c r="A17" i="3"/>
  <c r="A18" i="3"/>
  <c r="A19" i="3"/>
  <c r="A20" i="3"/>
  <c r="A21" i="3"/>
  <c r="A11" i="3"/>
  <c r="D65" i="1" l="1"/>
  <c r="C76" i="1"/>
  <c r="D76" i="1"/>
  <c r="F65" i="1" l="1"/>
  <c r="C53" i="1" l="1"/>
  <c r="E56" i="1" l="1"/>
  <c r="F56" i="1"/>
  <c r="A32" i="3" l="1"/>
  <c r="B32" i="3"/>
  <c r="C32" i="3"/>
  <c r="D32" i="3"/>
  <c r="E32" i="3"/>
  <c r="F32" i="3"/>
  <c r="A71" i="3" l="1"/>
  <c r="F49" i="3"/>
  <c r="F48" i="3"/>
  <c r="F47" i="3"/>
  <c r="F46" i="3"/>
  <c r="F45" i="3"/>
  <c r="F43" i="3"/>
  <c r="F42" i="3"/>
  <c r="F40" i="3"/>
  <c r="F35" i="3"/>
  <c r="F34" i="3"/>
  <c r="F28" i="3"/>
  <c r="F27" i="3"/>
  <c r="F10" i="3"/>
  <c r="E49" i="3"/>
  <c r="E48" i="3"/>
  <c r="E47" i="3"/>
  <c r="E46" i="3"/>
  <c r="E45" i="3"/>
  <c r="E43" i="3"/>
  <c r="E42" i="3"/>
  <c r="E40" i="3"/>
  <c r="E35" i="3"/>
  <c r="E34" i="3"/>
  <c r="E28" i="3"/>
  <c r="E27" i="3"/>
  <c r="E10" i="3"/>
  <c r="D49" i="3"/>
  <c r="D48" i="3"/>
  <c r="D47" i="3"/>
  <c r="D46" i="3"/>
  <c r="D45" i="3"/>
  <c r="D43" i="3"/>
  <c r="D42" i="3"/>
  <c r="D40" i="3"/>
  <c r="D35" i="3"/>
  <c r="D34" i="3"/>
  <c r="D28" i="3"/>
  <c r="D27" i="3"/>
  <c r="D10" i="3"/>
  <c r="C49" i="3"/>
  <c r="C48" i="3"/>
  <c r="C47" i="3"/>
  <c r="C46" i="3"/>
  <c r="C45" i="3"/>
  <c r="C43" i="3"/>
  <c r="C42" i="3"/>
  <c r="C40" i="3"/>
  <c r="C35" i="3"/>
  <c r="C34" i="3"/>
  <c r="C28" i="3"/>
  <c r="C27" i="3"/>
  <c r="C10" i="3"/>
  <c r="B57" i="3"/>
  <c r="B56" i="3"/>
  <c r="B55" i="3"/>
  <c r="B51" i="3"/>
  <c r="B49" i="3"/>
  <c r="B48" i="3"/>
  <c r="B47" i="3"/>
  <c r="B46" i="3"/>
  <c r="B45" i="3"/>
  <c r="B43" i="3"/>
  <c r="B42" i="3"/>
  <c r="B40" i="3"/>
  <c r="B35" i="3"/>
  <c r="B34" i="3"/>
  <c r="B28" i="3"/>
  <c r="B27" i="3"/>
  <c r="B10" i="3"/>
  <c r="B7" i="3"/>
  <c r="A35" i="3"/>
  <c r="A34" i="3"/>
  <c r="C44" i="3" l="1"/>
  <c r="B33" i="3"/>
  <c r="E44" i="3"/>
  <c r="F33" i="3"/>
  <c r="E41" i="3"/>
  <c r="D41" i="3"/>
  <c r="E33" i="3"/>
  <c r="B54" i="3"/>
  <c r="B44" i="3"/>
  <c r="F44" i="3"/>
  <c r="B41" i="3"/>
  <c r="C33" i="3"/>
  <c r="D33" i="3"/>
  <c r="D44" i="3"/>
  <c r="F41" i="3"/>
  <c r="C41" i="3"/>
  <c r="A10" i="3" l="1"/>
  <c r="F82" i="1" l="1"/>
  <c r="E82" i="1"/>
  <c r="E81" i="1"/>
  <c r="D82" i="1"/>
  <c r="C57" i="3" l="1"/>
  <c r="D57" i="3" l="1"/>
  <c r="E57" i="3" l="1"/>
  <c r="F57" i="3" l="1"/>
  <c r="B9" i="3" l="1"/>
  <c r="C9" i="3"/>
  <c r="D9" i="3"/>
  <c r="E9" i="3"/>
  <c r="F9" i="3"/>
  <c r="D36" i="3" l="1"/>
  <c r="D68" i="3" s="1"/>
  <c r="C50" i="3" l="1"/>
  <c r="E50" i="3" l="1"/>
  <c r="F50" i="3"/>
  <c r="C39" i="3"/>
  <c r="D50" i="3"/>
  <c r="F39" i="3" l="1"/>
  <c r="E39" i="3"/>
  <c r="D39" i="3"/>
  <c r="D26" i="3" l="1"/>
  <c r="D31" i="3" s="1"/>
  <c r="D63" i="3" s="1"/>
  <c r="D38" i="3" l="1"/>
  <c r="D67" i="3" s="1"/>
  <c r="F53" i="3"/>
  <c r="E53" i="3"/>
  <c r="D53" i="3"/>
  <c r="C7" i="3"/>
  <c r="D7" i="3"/>
  <c r="E7" i="3"/>
  <c r="F7" i="3"/>
  <c r="D66" i="3" l="1"/>
  <c r="D69" i="3" s="1"/>
  <c r="D65" i="3"/>
  <c r="A57" i="3"/>
  <c r="A56" i="3"/>
  <c r="A55" i="3"/>
  <c r="A54" i="3"/>
  <c r="A52" i="3"/>
  <c r="A51" i="3"/>
  <c r="A50" i="3"/>
  <c r="A43" i="3"/>
  <c r="A44" i="3"/>
  <c r="A45" i="3"/>
  <c r="A46" i="3"/>
  <c r="A47" i="3"/>
  <c r="A48" i="3"/>
  <c r="A49" i="3"/>
  <c r="A42" i="3"/>
  <c r="A41" i="3"/>
  <c r="A40" i="3"/>
  <c r="A39" i="3"/>
  <c r="A38" i="3"/>
  <c r="A36" i="3"/>
  <c r="A33" i="3"/>
  <c r="A31" i="3"/>
  <c r="A28" i="3"/>
  <c r="A27" i="3"/>
  <c r="A26" i="3"/>
  <c r="A9" i="3"/>
  <c r="E80" i="1" l="1"/>
  <c r="E79" i="1" s="1"/>
  <c r="C56" i="1"/>
  <c r="C59" i="1" l="1"/>
  <c r="D59" i="1"/>
  <c r="E59" i="1"/>
  <c r="E68" i="1" s="1"/>
  <c r="F59" i="1"/>
  <c r="F54" i="1" s="1"/>
  <c r="F68" i="1" s="1"/>
  <c r="F76" i="1" s="1"/>
  <c r="D80" i="1" l="1"/>
  <c r="D81" i="1"/>
  <c r="C79" i="1" l="1"/>
  <c r="D79" i="1"/>
  <c r="G52" i="1" l="1"/>
  <c r="G39" i="1" l="1"/>
  <c r="G38" i="1"/>
  <c r="G43" i="1"/>
  <c r="G46" i="1"/>
  <c r="G45" i="1"/>
  <c r="G44" i="1"/>
  <c r="G42" i="1"/>
  <c r="G41" i="1"/>
  <c r="G40" i="1"/>
  <c r="G51" i="1"/>
  <c r="G47" i="1"/>
  <c r="G37" i="1" l="1"/>
  <c r="F36" i="3"/>
  <c r="F68" i="3" s="1"/>
  <c r="E36" i="3"/>
  <c r="E68" i="3" s="1"/>
  <c r="C36" i="3"/>
  <c r="C68" i="3" s="1"/>
  <c r="B36" i="3"/>
  <c r="B68" i="3" s="1"/>
  <c r="E53" i="1" l="1"/>
  <c r="E76" i="1" s="1"/>
  <c r="B26" i="3"/>
  <c r="B31" i="3" s="1"/>
  <c r="B63" i="3" s="1"/>
  <c r="C26" i="3"/>
  <c r="C31" i="3" s="1"/>
  <c r="C63" i="3" s="1"/>
  <c r="D53" i="1"/>
  <c r="F53" i="1"/>
  <c r="B66" i="3" l="1"/>
  <c r="B64" i="3"/>
  <c r="B38" i="3"/>
  <c r="B67" i="3" s="1"/>
  <c r="C38" i="3"/>
  <c r="C67" i="3" s="1"/>
  <c r="E26" i="3"/>
  <c r="E31" i="3" s="1"/>
  <c r="E63" i="3" s="1"/>
  <c r="F26" i="3"/>
  <c r="F31" i="3" s="1"/>
  <c r="F63" i="3" s="1"/>
  <c r="C66" i="3"/>
  <c r="C65" i="3"/>
  <c r="E38" i="3" l="1"/>
  <c r="E67" i="3" s="1"/>
  <c r="E66" i="3"/>
  <c r="C69" i="3"/>
  <c r="F38" i="3"/>
  <c r="F67" i="3" s="1"/>
  <c r="F66" i="3"/>
  <c r="F65" i="3"/>
  <c r="B65" i="3"/>
  <c r="E69" i="3" l="1"/>
  <c r="F69" i="3"/>
  <c r="E65" i="3"/>
  <c r="G53" i="1"/>
  <c r="F80" i="1" l="1"/>
  <c r="C55" i="3" l="1"/>
  <c r="D55" i="3" l="1"/>
  <c r="E55" i="3" l="1"/>
  <c r="F55" i="3" l="1"/>
  <c r="F81" i="1"/>
  <c r="F79" i="1" l="1"/>
  <c r="C56" i="3"/>
  <c r="C54" i="3" s="1"/>
  <c r="C64" i="3" s="1"/>
  <c r="D56" i="3" l="1"/>
  <c r="D54" i="3" s="1"/>
  <c r="D64" i="3" s="1"/>
  <c r="E56" i="3" l="1"/>
  <c r="E54" i="3" s="1"/>
  <c r="E64" i="3" s="1"/>
  <c r="F56" i="3" l="1"/>
  <c r="F54" i="3" s="1"/>
  <c r="F64" i="3" s="1"/>
  <c r="B50" i="3"/>
  <c r="B39" i="3" s="1"/>
  <c r="C54" i="1"/>
  <c r="B52" i="3" l="1"/>
  <c r="C51" i="3" s="1"/>
  <c r="C52" i="3" s="1"/>
  <c r="D51" i="3" s="1"/>
  <c r="D52" i="3" s="1"/>
  <c r="E51" i="3" s="1"/>
  <c r="E52" i="3" s="1"/>
  <c r="F51" i="3" s="1"/>
  <c r="F52" i="3" s="1"/>
  <c r="B69" i="3"/>
</calcChain>
</file>

<file path=xl/sharedStrings.xml><?xml version="1.0" encoding="utf-8"?>
<sst xmlns="http://schemas.openxmlformats.org/spreadsheetml/2006/main" count="207" uniqueCount="176">
  <si>
    <t>Единый сельскохозяйственный налог</t>
  </si>
  <si>
    <t>Налог на имущество физических лиц</t>
  </si>
  <si>
    <t>Земельный налог</t>
  </si>
  <si>
    <t>Безвозмездные поступления от других бюджетов бюджетной системы Российской Федерации, всего</t>
  </si>
  <si>
    <t>Субвенции</t>
  </si>
  <si>
    <t>Долговые обязательства в цен.бумагах</t>
  </si>
  <si>
    <t xml:space="preserve"> - погашение бюджетных кредитов</t>
  </si>
  <si>
    <t>Кредиты, полученные от кредитных организаций</t>
  </si>
  <si>
    <t xml:space="preserve"> - погашение кредитов от кредитных организаций</t>
  </si>
  <si>
    <t>Исполнение муниципальных гарантий</t>
  </si>
  <si>
    <t>Акции и иные формы участия в капитале</t>
  </si>
  <si>
    <t>Прочие источники финансирования дефицита бюджета</t>
  </si>
  <si>
    <t>Изменение остатков средств бюджета</t>
  </si>
  <si>
    <t>Показатели</t>
  </si>
  <si>
    <t>Безвозмездные поступления</t>
  </si>
  <si>
    <t>ВСЕГО ДОХОДОВ</t>
  </si>
  <si>
    <t>(тыс.рублей)</t>
  </si>
  <si>
    <t xml:space="preserve">Наименование кода вида доходов 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</si>
  <si>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</si>
  <si>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</si>
  <si>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</si>
  <si>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</si>
  <si>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</si>
  <si>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</si>
  <si>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</si>
  <si>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Дотации</t>
  </si>
  <si>
    <t>Прочие безвозмездные поступления</t>
  </si>
  <si>
    <t>Субсидии</t>
  </si>
  <si>
    <t>бюджетные кредиты</t>
  </si>
  <si>
    <t>банковские кредиты</t>
  </si>
  <si>
    <t>муниципальные гарантии</t>
  </si>
  <si>
    <t>3. Муниципальный долг (верхний предел)</t>
  </si>
  <si>
    <t>Налоговые доходы</t>
  </si>
  <si>
    <t>Неналоговые доходы</t>
  </si>
  <si>
    <t>Бюджетные кредиты, полученные из других бюджетов</t>
  </si>
  <si>
    <t>ВСЕГО РАСХОДОВ</t>
  </si>
  <si>
    <t>Дефицит (профицит)</t>
  </si>
  <si>
    <t>Налоговые и неналоговые доходы, в том числе: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</si>
  <si>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</si>
  <si>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</si>
  <si>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</si>
  <si>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</si>
  <si>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</si>
  <si>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</si>
  <si>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</si>
  <si>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</si>
  <si>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</si>
  <si>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</si>
  <si>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</si>
  <si>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ДОЛГА</t>
  </si>
  <si>
    <t>Х</t>
  </si>
  <si>
    <t>Остаток на начало периода</t>
  </si>
  <si>
    <t>Остаток на конец периода</t>
  </si>
  <si>
    <t xml:space="preserve"> - привлечение бюджетных кредитов</t>
  </si>
  <si>
    <t xml:space="preserve"> - привлечение кредитов от кредитных организаций</t>
  </si>
  <si>
    <t>Объем заимствований (ст. 106 БК РФ), %</t>
  </si>
  <si>
    <t>ВПД (пункт 3 ст.107 БК РФ), %</t>
  </si>
  <si>
    <t>ВПМГ (пункт 3 ст.107 БК РФ), %</t>
  </si>
  <si>
    <t>Размер дефицита местного бюджета (пункт 3 ст.92.1 БК РФ), %</t>
  </si>
  <si>
    <t>Обслуживание муниципального долга (ст.111 БК РФ), %</t>
  </si>
  <si>
    <t>≤ 10%</t>
  </si>
  <si>
    <t>≤ 100%</t>
  </si>
  <si>
    <t>≤ 5%</t>
  </si>
  <si>
    <t>Допнормативы отчислений в бюджеты МР и ГО РБ от НДФЛ 
(в соответствии со ст.58 и ст.138 БК РФ)</t>
  </si>
  <si>
    <t>Норма 
БК РФ</t>
  </si>
  <si>
    <t>ОМД (пункт 5 ст.107 БК РФ), для МР-13, ГО-15</t>
  </si>
  <si>
    <t>Проверка основных параметров проекта бюджета МР в части соблюдения ограничений, установленных БК РФ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</si>
  <si>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</si>
  <si>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</si>
  <si>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Условно утвержденные расходы</t>
  </si>
  <si>
    <t>Остатки целевых средств бюджетов за счет межбюджетных трансфертов из других бюджетов бюджетной системы Российской Федерации</t>
  </si>
  <si>
    <t>Остатки средств за счет безвозмездных поступлений от юридических лиц, за исключением государственных (муниципальных) организаций</t>
  </si>
  <si>
    <t>Остатки средств дорожных фондов</t>
  </si>
  <si>
    <t>1.1</t>
  </si>
  <si>
    <t>1.2</t>
  </si>
  <si>
    <t>1.1.1</t>
  </si>
  <si>
    <t>1.1.5</t>
  </si>
  <si>
    <t>1.1.6</t>
  </si>
  <si>
    <t>Прочие налоговые доходы</t>
  </si>
  <si>
    <t>1.2.1</t>
  </si>
  <si>
    <t>1.2.2</t>
  </si>
  <si>
    <t>1.2.3</t>
  </si>
  <si>
    <t>1.2.4</t>
  </si>
  <si>
    <t>1.2.5</t>
  </si>
  <si>
    <t>1.2.6</t>
  </si>
  <si>
    <t>2</t>
  </si>
  <si>
    <t>2.1</t>
  </si>
  <si>
    <t>2.1.1</t>
  </si>
  <si>
    <t>2.1.2</t>
  </si>
  <si>
    <t>2.1.3</t>
  </si>
  <si>
    <t>2.1.4</t>
  </si>
  <si>
    <t>2.2</t>
  </si>
  <si>
    <t>2.3</t>
  </si>
  <si>
    <t>2.4</t>
  </si>
  <si>
    <t>2.5</t>
  </si>
  <si>
    <t>3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</si>
  <si>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</si>
  <si>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</si>
  <si>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</si>
  <si>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</si>
  <si>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</si>
  <si>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</si>
  <si>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</si>
  <si>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</si>
  <si>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</si>
  <si>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</si>
  <si>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</si>
  <si>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</si>
  <si>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</si>
  <si>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</si>
  <si>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5</t>
  </si>
  <si>
    <t>6</t>
  </si>
  <si>
    <t>6.1</t>
  </si>
  <si>
    <t>6.2</t>
  </si>
  <si>
    <t>6.3</t>
  </si>
  <si>
    <t>6.4</t>
  </si>
  <si>
    <t>6.5</t>
  </si>
  <si>
    <t>6.6</t>
  </si>
  <si>
    <t>6.7</t>
  </si>
  <si>
    <t>6.2.1</t>
  </si>
  <si>
    <t>6.2.2</t>
  </si>
  <si>
    <t>6.3.1</t>
  </si>
  <si>
    <t>6.3.2</t>
  </si>
  <si>
    <t>6.7.1</t>
  </si>
  <si>
    <t>6.7.2</t>
  </si>
  <si>
    <t>Остатки средств за счет дотаций из федерального бюджета</t>
  </si>
  <si>
    <t>Остатки средств на оплату заключенных от имени муниципального образования муниципальных контрактов на поставку товаров, выполнение работ, оказание услуг (по переходящим обязательствам)</t>
  </si>
  <si>
    <t>Остатки средств от платы за негативное воздействие на окружающую среду</t>
  </si>
  <si>
    <t>7</t>
  </si>
  <si>
    <t>7.1</t>
  </si>
  <si>
    <t>7.2</t>
  </si>
  <si>
    <t>7.3</t>
  </si>
  <si>
    <t>6.7.1.1</t>
  </si>
  <si>
    <t>6.7.1.2</t>
  </si>
  <si>
    <t>6.7.1.2.1</t>
  </si>
  <si>
    <t>6.7.1.2.2</t>
  </si>
  <si>
    <t>6.7.1.2.3</t>
  </si>
  <si>
    <t>6.7.1.2.4</t>
  </si>
  <si>
    <t>6.7.1.2.5</t>
  </si>
  <si>
    <t>6.7.1.2.6</t>
  </si>
  <si>
    <t>Другие остатки (свободные)</t>
  </si>
  <si>
    <t>Остатки средств местного бюджета (13 тип средств)</t>
  </si>
  <si>
    <t>6.7.1.2.7</t>
  </si>
  <si>
    <t>6.7.1.2.8</t>
  </si>
  <si>
    <t>… (добавляется при необходимости)</t>
  </si>
  <si>
    <t>на 01.01.2025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</si>
  <si>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</si>
  <si>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</si>
  <si>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 xml:space="preserve"> на 01.01.2024</t>
  </si>
  <si>
    <t xml:space="preserve"> на 01.01.2025</t>
  </si>
  <si>
    <t>Основные параметры проекта бюджета муниципального района</t>
  </si>
  <si>
    <t>Республики Башкортостан на 2025 год и на плановый период 2026 и 2027 годов</t>
  </si>
  <si>
    <t>(наименование района)</t>
  </si>
  <si>
    <t>Таблица 3</t>
  </si>
  <si>
    <t>Проверка Дт</t>
  </si>
  <si>
    <t>Исполнение 
за 2024 год</t>
  </si>
  <si>
    <t>Первоначальный утвержденный бюджет 
на 2025 год</t>
  </si>
  <si>
    <r>
      <t xml:space="preserve">Оценка исполнения 
бюджета за 2025 год </t>
    </r>
    <r>
      <rPr>
        <b/>
        <sz val="18"/>
        <color theme="1"/>
        <rFont val="Times New Roman"/>
        <family val="1"/>
        <charset val="204"/>
      </rPr>
      <t>*</t>
    </r>
  </si>
  <si>
    <t>Темп роста / снижения 
показателей оценки за 2025 год 
к факту 2024 года, %</t>
  </si>
  <si>
    <t>на 01.01.2026</t>
  </si>
  <si>
    <t>Туристический налог</t>
  </si>
  <si>
    <t>1.2.1.1</t>
  </si>
  <si>
    <t>в т.ч.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участков,  (1 11 05010 00 0000 120)</t>
  </si>
  <si>
    <t xml:space="preserve">Иные межбюджетные трансферты, в том числе </t>
  </si>
  <si>
    <t xml:space="preserve">прочие межбюджетные трансферты, передаваемые бюджетам (финансирование расходов, связанных с уплатой лизинговых платежей на закупку коммунальной техники) (000 2 02 49999 00 7434 150)
</t>
  </si>
  <si>
    <t>1.1.2</t>
  </si>
  <si>
    <t>1.1.3</t>
  </si>
  <si>
    <t>1.1.4</t>
  </si>
  <si>
    <t>1.1.7</t>
  </si>
  <si>
    <t>Налог на доходы физических лиц</t>
  </si>
  <si>
    <t>4.11.1</t>
  </si>
  <si>
    <t>4.11.2</t>
  </si>
  <si>
    <t>ИТОГО ИСТОЧНИКИ ФИНАНСИРОВАНИЯ ДЕФИЦИТОВ БЮДЖЕТА</t>
  </si>
  <si>
    <t>Прочие безвозмездные поступления в бюджеты сельских поселений от бюджетов муниципальных районов</t>
  </si>
  <si>
    <t>Уточненный план 
на 01.11.2025 года</t>
  </si>
  <si>
    <r>
      <t xml:space="preserve">Оценка ожидаемого исполнения бюджета сельского поселения </t>
    </r>
    <r>
      <rPr>
        <b/>
        <sz val="20"/>
        <color rgb="FFFF0000"/>
        <rFont val="Times New Roman"/>
        <family val="1"/>
        <charset val="204"/>
      </rPr>
      <t>Балтийский</t>
    </r>
    <r>
      <rPr>
        <b/>
        <sz val="20"/>
        <color rgb="FF000000"/>
        <rFont val="Times New Roman"/>
        <family val="1"/>
        <charset val="204"/>
      </rPr>
      <t xml:space="preserve"> сельсовет муниципального района Иглинский район  Республики Башкортостан за 2025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</si>
</sst>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#,##0.0"/>
    <numFmt numFmtId="167" formatCode="#,##0.00_ ;[Red]\-#,##0.00\ "/>
    <numFmt numFmtId="168" formatCode="#,##0.000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0" fillId="0" borderId="0"/>
    <xf numFmtId="0" fontId="2" fillId="0" borderId="0">
      <protection locked="0"/>
    </xf>
    <xf numFmtId="0" fontId="2" fillId="0" borderId="0" applyNumberFormat="0" applyFont="0" applyFill="0" applyBorder="0" applyAlignment="0" applyProtection="0">
      <alignment vertical="top"/>
    </xf>
  </cellStyleXfs>
  <cellXfs count="160">
    <xf numFmtId="0" fontId="0" fillId="0" borderId="0" xfId="0"/>
    <xf numFmtId="3" fontId="6" fillId="0" borderId="0" xfId="0" applyNumberFormat="1" applyFont="1" applyFill="1" applyBorder="1" applyAlignment="1" applyProtection="1">
      <alignment horizontal="right" wrapText="1"/>
      <protection locked="0"/>
    </xf>
    <xf numFmtId="4" fontId="4" fillId="5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wrapText="1"/>
    </xf>
    <xf numFmtId="4" fontId="7" fillId="4" borderId="1" xfId="0" applyNumberFormat="1" applyFont="1" applyFill="1" applyBorder="1" applyAlignment="1" applyProtection="1">
      <alignment horizontal="center" vertical="center"/>
    </xf>
    <xf numFmtId="4" fontId="7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6" fillId="0" borderId="1" xfId="0" applyNumberFormat="1" applyFont="1" applyFill="1" applyBorder="1" applyAlignment="1" applyProtection="1">
      <alignment horizontal="left" vertical="top" wrapText="1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wrapText="1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Protection="1"/>
    <xf numFmtId="0" fontId="6" fillId="0" borderId="5" xfId="0" applyNumberFormat="1" applyFont="1" applyFill="1" applyBorder="1" applyAlignment="1" applyProtection="1">
      <alignment horizontal="left" vertical="top" wrapText="1" indent="1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Protection="1"/>
    <xf numFmtId="0" fontId="12" fillId="0" borderId="1" xfId="2" applyFont="1" applyFill="1" applyBorder="1" applyAlignment="1" applyProtection="1">
      <alignment vertical="top" wrapText="1"/>
    </xf>
    <xf numFmtId="4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7" fillId="5" borderId="1" xfId="0" applyFont="1" applyFill="1" applyBorder="1" applyAlignment="1" applyProtection="1">
      <alignment horizontal="left" vertical="top" wrapText="1"/>
    </xf>
    <xf numFmtId="2" fontId="4" fillId="0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left" vertical="top" wrapText="1"/>
    </xf>
    <xf numFmtId="164" fontId="4" fillId="5" borderId="1" xfId="0" applyNumberFormat="1" applyFont="1" applyFill="1" applyBorder="1" applyAlignment="1" applyProtection="1">
      <alignment horizontal="left" vertical="center" wrapText="1"/>
    </xf>
    <xf numFmtId="164" fontId="4" fillId="4" borderId="1" xfId="0" applyNumberFormat="1" applyFont="1" applyFill="1" applyBorder="1" applyAlignment="1" applyProtection="1">
      <alignment horizontal="left" vertical="top" wrapText="1"/>
    </xf>
    <xf numFmtId="2" fontId="4" fillId="4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left" vertical="top" wrapText="1" inden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7" fillId="3" borderId="0" xfId="0" applyFont="1" applyFill="1" applyAlignment="1" applyProtection="1"/>
    <xf numFmtId="4" fontId="4" fillId="5" borderId="4" xfId="0" applyNumberFormat="1" applyFont="1" applyFill="1" applyBorder="1" applyAlignment="1" applyProtection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horizontal="right" vertical="center" wrapText="1"/>
    </xf>
    <xf numFmtId="0" fontId="22" fillId="0" borderId="9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>
      <alignment vertical="center" wrapText="1"/>
    </xf>
    <xf numFmtId="0" fontId="9" fillId="7" borderId="9" xfId="0" applyFont="1" applyFill="1" applyBorder="1" applyAlignment="1">
      <alignment vertical="center" wrapText="1"/>
    </xf>
    <xf numFmtId="0" fontId="9" fillId="9" borderId="9" xfId="0" applyFont="1" applyFill="1" applyBorder="1" applyAlignment="1">
      <alignment vertical="center" wrapText="1"/>
    </xf>
    <xf numFmtId="0" fontId="9" fillId="10" borderId="9" xfId="0" applyFont="1" applyFill="1" applyBorder="1" applyAlignment="1">
      <alignment vertical="center" wrapText="1"/>
    </xf>
    <xf numFmtId="0" fontId="21" fillId="6" borderId="9" xfId="0" applyFont="1" applyFill="1" applyBorder="1" applyAlignment="1">
      <alignment vertical="center" wrapText="1"/>
    </xf>
    <xf numFmtId="4" fontId="21" fillId="6" borderId="10" xfId="0" applyNumberFormat="1" applyFont="1" applyFill="1" applyBorder="1" applyAlignment="1">
      <alignment vertical="center" wrapText="1"/>
    </xf>
    <xf numFmtId="166" fontId="22" fillId="8" borderId="10" xfId="0" applyNumberFormat="1" applyFont="1" applyFill="1" applyBorder="1" applyAlignment="1">
      <alignment vertical="center" wrapText="1"/>
    </xf>
    <xf numFmtId="166" fontId="22" fillId="8" borderId="7" xfId="0" applyNumberFormat="1" applyFont="1" applyFill="1" applyBorder="1" applyAlignment="1">
      <alignment vertical="center" wrapText="1"/>
    </xf>
    <xf numFmtId="0" fontId="22" fillId="8" borderId="7" xfId="0" applyFont="1" applyFill="1" applyBorder="1" applyAlignment="1">
      <alignment vertical="center" wrapText="1"/>
    </xf>
    <xf numFmtId="0" fontId="22" fillId="8" borderId="9" xfId="0" applyFont="1" applyFill="1" applyBorder="1" applyAlignment="1">
      <alignment vertical="center" wrapText="1"/>
    </xf>
    <xf numFmtId="166" fontId="9" fillId="6" borderId="1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wrapText="1"/>
    </xf>
    <xf numFmtId="166" fontId="22" fillId="8" borderId="8" xfId="0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/>
    <xf numFmtId="0" fontId="23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166" fontId="22" fillId="0" borderId="0" xfId="0" applyNumberFormat="1" applyFont="1" applyBorder="1" applyAlignment="1">
      <alignment vertical="center" wrapText="1"/>
    </xf>
    <xf numFmtId="166" fontId="22" fillId="0" borderId="0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left" vertical="top" wrapText="1"/>
    </xf>
    <xf numFmtId="0" fontId="9" fillId="4" borderId="3" xfId="0" applyFont="1" applyFill="1" applyBorder="1" applyAlignment="1" applyProtection="1">
      <alignment horizontal="center" vertical="center" wrapText="1"/>
    </xf>
    <xf numFmtId="4" fontId="4" fillId="5" borderId="4" xfId="0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top" wrapText="1"/>
    </xf>
    <xf numFmtId="0" fontId="6" fillId="0" borderId="1" xfId="4" applyNumberFormat="1" applyFont="1" applyFill="1" applyBorder="1" applyAlignment="1" applyProtection="1">
      <alignment horizontal="left" wrapText="1"/>
    </xf>
    <xf numFmtId="0" fontId="5" fillId="0" borderId="5" xfId="0" applyFont="1" applyFill="1" applyBorder="1" applyAlignment="1" applyProtection="1">
      <alignment wrapText="1"/>
    </xf>
    <xf numFmtId="0" fontId="3" fillId="4" borderId="0" xfId="0" applyFont="1" applyFill="1" applyProtection="1"/>
    <xf numFmtId="4" fontId="5" fillId="4" borderId="1" xfId="0" applyNumberFormat="1" applyFont="1" applyFill="1" applyBorder="1" applyAlignment="1" applyProtection="1">
      <alignment horizontal="center" vertical="center"/>
    </xf>
    <xf numFmtId="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center" vertical="center" wrapText="1"/>
    </xf>
    <xf numFmtId="49" fontId="9" fillId="4" borderId="3" xfId="0" applyNumberFormat="1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7" fillId="4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2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6" fillId="0" borderId="1" xfId="4" applyNumberFormat="1" applyFont="1" applyFill="1" applyBorder="1" applyAlignment="1" applyProtection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9" fillId="9" borderId="9" xfId="0" applyNumberFormat="1" applyFont="1" applyFill="1" applyBorder="1" applyAlignment="1">
      <alignment vertical="center" wrapText="1"/>
    </xf>
    <xf numFmtId="4" fontId="22" fillId="0" borderId="9" xfId="0" applyNumberFormat="1" applyFont="1" applyBorder="1" applyAlignment="1">
      <alignment vertical="center" wrapText="1"/>
    </xf>
    <xf numFmtId="4" fontId="9" fillId="7" borderId="9" xfId="0" applyNumberFormat="1" applyFont="1" applyFill="1" applyBorder="1" applyAlignment="1">
      <alignment vertical="center" wrapText="1"/>
    </xf>
    <xf numFmtId="4" fontId="21" fillId="0" borderId="9" xfId="0" applyNumberFormat="1" applyFont="1" applyBorder="1" applyAlignment="1">
      <alignment vertical="center" wrapText="1"/>
    </xf>
    <xf numFmtId="4" fontId="9" fillId="10" borderId="9" xfId="0" applyNumberFormat="1" applyFont="1" applyFill="1" applyBorder="1" applyAlignment="1">
      <alignment vertical="center" wrapText="1"/>
    </xf>
    <xf numFmtId="4" fontId="9" fillId="6" borderId="9" xfId="0" applyNumberFormat="1" applyFont="1" applyFill="1" applyBorder="1" applyAlignment="1">
      <alignment vertical="center" wrapText="1"/>
    </xf>
    <xf numFmtId="4" fontId="21" fillId="6" borderId="9" xfId="0" applyNumberFormat="1" applyFont="1" applyFill="1" applyBorder="1" applyAlignment="1">
      <alignment vertical="center" wrapText="1"/>
    </xf>
    <xf numFmtId="4" fontId="22" fillId="0" borderId="7" xfId="0" applyNumberFormat="1" applyFont="1" applyBorder="1" applyAlignment="1">
      <alignment vertical="center" wrapText="1"/>
    </xf>
    <xf numFmtId="0" fontId="28" fillId="0" borderId="0" xfId="0" applyFont="1" applyFill="1"/>
    <xf numFmtId="0" fontId="23" fillId="0" borderId="0" xfId="0" applyFont="1" applyBorder="1" applyAlignment="1">
      <alignment horizontal="center" vertical="center"/>
    </xf>
    <xf numFmtId="0" fontId="22" fillId="8" borderId="15" xfId="0" applyFont="1" applyFill="1" applyBorder="1" applyAlignment="1">
      <alignment vertical="center" wrapText="1"/>
    </xf>
    <xf numFmtId="166" fontId="22" fillId="8" borderId="16" xfId="0" applyNumberFormat="1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 wrapText="1"/>
    </xf>
    <xf numFmtId="167" fontId="22" fillId="8" borderId="1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 applyProtection="1">
      <alignment horizontal="center" vertical="center" wrapText="1"/>
    </xf>
    <xf numFmtId="4" fontId="29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Protection="1"/>
    <xf numFmtId="0" fontId="5" fillId="0" borderId="5" xfId="0" applyFont="1" applyFill="1" applyBorder="1" applyAlignment="1" applyProtection="1">
      <alignment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left" vertical="top" wrapText="1"/>
    </xf>
    <xf numFmtId="0" fontId="6" fillId="2" borderId="1" xfId="4" applyNumberFormat="1" applyFont="1" applyFill="1" applyBorder="1" applyAlignment="1" applyProtection="1">
      <alignment horizontal="left" wrapText="1"/>
    </xf>
    <xf numFmtId="4" fontId="24" fillId="2" borderId="4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4" applyNumberFormat="1" applyFont="1" applyFill="1" applyBorder="1" applyAlignment="1" applyProtection="1">
      <alignment horizontal="center" vertical="center" wrapText="1"/>
    </xf>
    <xf numFmtId="49" fontId="22" fillId="0" borderId="9" xfId="0" applyNumberFormat="1" applyFont="1" applyFill="1" applyBorder="1" applyAlignment="1">
      <alignment vertical="center" wrapText="1"/>
    </xf>
    <xf numFmtId="4" fontId="22" fillId="0" borderId="9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left" vertical="top" wrapText="1" indent="1"/>
    </xf>
    <xf numFmtId="2" fontId="4" fillId="0" borderId="0" xfId="0" applyNumberFormat="1" applyFont="1" applyFill="1" applyBorder="1" applyAlignment="1" applyProtection="1">
      <alignment horizontal="center" vertical="top" wrapText="1"/>
    </xf>
    <xf numFmtId="0" fontId="9" fillId="0" borderId="9" xfId="0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vertical="center" wrapText="1"/>
    </xf>
    <xf numFmtId="49" fontId="31" fillId="0" borderId="1" xfId="4" applyNumberFormat="1" applyFont="1" applyFill="1" applyBorder="1" applyAlignment="1" applyProtection="1">
      <alignment horizontal="center" vertical="center" wrapText="1"/>
    </xf>
    <xf numFmtId="0" fontId="31" fillId="0" borderId="1" xfId="4" applyNumberFormat="1" applyFont="1" applyFill="1" applyBorder="1" applyAlignment="1" applyProtection="1">
      <alignment horizontal="left" wrapText="1"/>
    </xf>
    <xf numFmtId="4" fontId="32" fillId="0" borderId="1" xfId="0" applyNumberFormat="1" applyFont="1" applyFill="1" applyBorder="1" applyAlignment="1" applyProtection="1">
      <alignment horizontal="center" vertical="center" wrapText="1"/>
    </xf>
    <xf numFmtId="2" fontId="32" fillId="0" borderId="1" xfId="0" applyNumberFormat="1" applyFont="1" applyFill="1" applyBorder="1" applyAlignment="1" applyProtection="1">
      <alignment horizontal="center" vertical="top" wrapText="1"/>
    </xf>
    <xf numFmtId="4" fontId="32" fillId="0" borderId="4" xfId="0" applyNumberFormat="1" applyFont="1" applyFill="1" applyBorder="1" applyAlignment="1" applyProtection="1">
      <alignment horizontal="center" vertical="center" wrapText="1"/>
    </xf>
    <xf numFmtId="166" fontId="7" fillId="0" borderId="1" xfId="0" applyNumberFormat="1" applyFont="1" applyFill="1" applyBorder="1" applyAlignment="1" applyProtection="1">
      <alignment horizontal="center" vertical="center"/>
    </xf>
    <xf numFmtId="166" fontId="7" fillId="4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/>
    </xf>
    <xf numFmtId="168" fontId="7" fillId="4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top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wrapText="1"/>
    </xf>
    <xf numFmtId="166" fontId="7" fillId="3" borderId="1" xfId="0" applyNumberFormat="1" applyFont="1" applyFill="1" applyBorder="1" applyAlignment="1" applyProtection="1">
      <alignment horizontal="center" vertical="center"/>
    </xf>
    <xf numFmtId="4" fontId="7" fillId="3" borderId="1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49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left" vertical="top" wrapText="1" indent="1"/>
    </xf>
    <xf numFmtId="166" fontId="5" fillId="3" borderId="1" xfId="0" applyNumberFormat="1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166" fontId="7" fillId="11" borderId="1" xfId="0" applyNumberFormat="1" applyFont="1" applyFill="1" applyBorder="1" applyAlignment="1" applyProtection="1">
      <alignment horizontal="center" vertical="center"/>
    </xf>
    <xf numFmtId="4" fontId="7" fillId="11" borderId="1" xfId="0" applyNumberFormat="1" applyFont="1" applyFill="1" applyBorder="1" applyAlignment="1" applyProtection="1">
      <alignment horizontal="center" vertical="center"/>
    </xf>
    <xf numFmtId="4" fontId="4" fillId="5" borderId="5" xfId="0" applyNumberFormat="1" applyFont="1" applyFill="1" applyBorder="1" applyAlignment="1" applyProtection="1">
      <alignment horizontal="center" vertical="center" wrapText="1"/>
    </xf>
    <xf numFmtId="4" fontId="4" fillId="5" borderId="6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6" fillId="0" borderId="0" xfId="0" applyNumberFormat="1" applyFont="1" applyFill="1" applyAlignment="1" applyProtection="1">
      <alignment horizontal="left" vertical="top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center" wrapText="1"/>
      <protection locked="0"/>
    </xf>
    <xf numFmtId="3" fontId="11" fillId="5" borderId="2" xfId="0" applyNumberFormat="1" applyFont="1" applyFill="1" applyBorder="1" applyAlignment="1" applyProtection="1">
      <alignment horizontal="center" wrapText="1"/>
      <protection locked="0"/>
    </xf>
    <xf numFmtId="3" fontId="27" fillId="0" borderId="12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Денежный 2" xfId="1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83"/>
  <sheetViews>
    <sheetView tabSelected="1" view="pageBreakPreview" zoomScale="70" zoomScaleNormal="70" zoomScaleSheetLayoutView="70" workbookViewId="0">
      <pane xSplit="2" ySplit="8" topLeftCell="C34" activePane="bottomRight" state="frozen"/>
      <selection pane="topRight" activeCell="B1" sqref="B1"/>
      <selection pane="bottomLeft" activeCell="A10" sqref="A10"/>
      <selection pane="bottomRight" activeCell="F51" sqref="F51"/>
    </sheetView>
  </sheetViews>
  <sheetFormatPr defaultColWidth="9.140625" defaultRowHeight="15.75" x14ac:dyDescent="0.25"/>
  <cols>
    <col min="1" max="1" width="12" style="79" customWidth="1"/>
    <col min="2" max="2" width="125.7109375" style="5" customWidth="1"/>
    <col min="3" max="3" width="26" style="5" customWidth="1"/>
    <col min="4" max="4" width="23.85546875" style="5" customWidth="1"/>
    <col min="5" max="5" width="26.7109375" style="5" customWidth="1"/>
    <col min="6" max="6" width="30.42578125" style="5" customWidth="1"/>
    <col min="7" max="7" width="23.85546875" style="5" customWidth="1"/>
    <col min="8" max="16384" width="9.140625" style="5"/>
  </cols>
  <sheetData>
    <row r="1" spans="1:7" ht="90" customHeight="1" x14ac:dyDescent="0.25"/>
    <row r="3" spans="1:7" ht="69" customHeight="1" x14ac:dyDescent="0.25">
      <c r="A3" s="152" t="s">
        <v>175</v>
      </c>
      <c r="B3" s="152"/>
      <c r="C3" s="152"/>
      <c r="D3" s="152"/>
      <c r="E3" s="152"/>
      <c r="F3" s="152"/>
      <c r="G3" s="152"/>
    </row>
    <row r="4" spans="1:7" ht="27" x14ac:dyDescent="0.25">
      <c r="A4" s="80"/>
      <c r="B4" s="6"/>
      <c r="C4" s="6"/>
      <c r="D4" s="6"/>
      <c r="E4" s="6"/>
      <c r="F4" s="7"/>
      <c r="G4" s="136"/>
    </row>
    <row r="6" spans="1:7" s="8" customFormat="1" ht="131.25" customHeight="1" x14ac:dyDescent="0.25">
      <c r="A6" s="81"/>
      <c r="B6" s="69" t="s">
        <v>17</v>
      </c>
      <c r="C6" s="71" t="s">
        <v>155</v>
      </c>
      <c r="D6" s="71" t="s">
        <v>156</v>
      </c>
      <c r="E6" s="71" t="s">
        <v>174</v>
      </c>
      <c r="F6" s="71" t="s">
        <v>157</v>
      </c>
      <c r="G6" s="72" t="s">
        <v>158</v>
      </c>
    </row>
    <row r="7" spans="1:7" ht="13.5" customHeight="1" x14ac:dyDescent="0.25">
      <c r="A7" s="82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s="76" customFormat="1" ht="18.75" x14ac:dyDescent="0.3">
      <c r="A8" s="83">
        <v>1</v>
      </c>
      <c r="B8" s="10" t="s">
        <v>37</v>
      </c>
      <c r="C8" s="132">
        <f>C9+C17</f>
        <v>4418.7</v>
      </c>
      <c r="D8" s="132">
        <f>D9+D17</f>
        <v>3163.1</v>
      </c>
      <c r="E8" s="132">
        <f>E9+E17</f>
        <v>3263.1</v>
      </c>
      <c r="F8" s="135">
        <f>F9+F17</f>
        <v>3263.1</v>
      </c>
      <c r="G8" s="11">
        <f>F8/C8*100</f>
        <v>73.847511711589391</v>
      </c>
    </row>
    <row r="9" spans="1:7" s="76" customFormat="1" ht="18.75" x14ac:dyDescent="0.3">
      <c r="A9" s="85" t="s">
        <v>73</v>
      </c>
      <c r="B9" s="17" t="s">
        <v>32</v>
      </c>
      <c r="C9" s="132">
        <f>C10+C11+C12+C13+C15+C16+C14</f>
        <v>3808.1</v>
      </c>
      <c r="D9" s="132">
        <f t="shared" ref="D9:F9" si="0">D10+D11+D12+D13+D15+D16+D14</f>
        <v>2710.1</v>
      </c>
      <c r="E9" s="132">
        <f t="shared" si="0"/>
        <v>2710.1</v>
      </c>
      <c r="F9" s="132">
        <f t="shared" si="0"/>
        <v>2710.1</v>
      </c>
      <c r="G9" s="11">
        <f>F9/C9*100</f>
        <v>71.166723562931651</v>
      </c>
    </row>
    <row r="10" spans="1:7" s="22" customFormat="1" ht="18.75" x14ac:dyDescent="0.3">
      <c r="A10" s="84" t="s">
        <v>75</v>
      </c>
      <c r="B10" s="75" t="s">
        <v>169</v>
      </c>
      <c r="C10" s="131">
        <v>175.4</v>
      </c>
      <c r="D10" s="131">
        <v>135</v>
      </c>
      <c r="E10" s="131">
        <v>135</v>
      </c>
      <c r="F10" s="21">
        <v>135</v>
      </c>
      <c r="G10" s="21">
        <f t="shared" ref="G10:G36" si="1">F10/C10*100</f>
        <v>76.966932725199541</v>
      </c>
    </row>
    <row r="11" spans="1:7" s="141" customFormat="1" ht="18.75" x14ac:dyDescent="0.3">
      <c r="A11" s="137" t="s">
        <v>165</v>
      </c>
      <c r="B11" s="138" t="s">
        <v>0</v>
      </c>
      <c r="C11" s="139">
        <v>-5.0999999999999996</v>
      </c>
      <c r="D11" s="139">
        <v>3</v>
      </c>
      <c r="E11" s="139">
        <v>3</v>
      </c>
      <c r="F11" s="140">
        <v>3</v>
      </c>
      <c r="G11" s="140">
        <f t="shared" si="1"/>
        <v>-58.82352941176471</v>
      </c>
    </row>
    <row r="12" spans="1:7" s="22" customFormat="1" ht="18.75" x14ac:dyDescent="0.3">
      <c r="A12" s="84" t="s">
        <v>166</v>
      </c>
      <c r="B12" s="75" t="s">
        <v>1</v>
      </c>
      <c r="C12" s="131">
        <v>646</v>
      </c>
      <c r="D12" s="131">
        <v>570</v>
      </c>
      <c r="E12" s="131">
        <v>570</v>
      </c>
      <c r="F12" s="21">
        <v>570</v>
      </c>
      <c r="G12" s="21">
        <f t="shared" si="1"/>
        <v>88.235294117647058</v>
      </c>
    </row>
    <row r="13" spans="1:7" s="22" customFormat="1" ht="18.75" x14ac:dyDescent="0.3">
      <c r="A13" s="84" t="s">
        <v>167</v>
      </c>
      <c r="B13" s="75" t="s">
        <v>2</v>
      </c>
      <c r="C13" s="131">
        <v>2990.7</v>
      </c>
      <c r="D13" s="131">
        <v>2000.1</v>
      </c>
      <c r="E13" s="131">
        <v>2000.1</v>
      </c>
      <c r="F13" s="21">
        <v>2000.1</v>
      </c>
      <c r="G13" s="21">
        <f>F13/C13*100</f>
        <v>66.877319691042231</v>
      </c>
    </row>
    <row r="14" spans="1:7" s="22" customFormat="1" ht="18.75" x14ac:dyDescent="0.3">
      <c r="A14" s="84" t="s">
        <v>76</v>
      </c>
      <c r="B14" s="75" t="s">
        <v>160</v>
      </c>
      <c r="C14" s="131">
        <v>0</v>
      </c>
      <c r="D14" s="131">
        <v>0</v>
      </c>
      <c r="E14" s="131">
        <v>0</v>
      </c>
      <c r="F14" s="21">
        <v>0</v>
      </c>
      <c r="G14" s="21" t="e">
        <f t="shared" ref="G14:G16" si="2">F14/C14*100</f>
        <v>#DIV/0!</v>
      </c>
    </row>
    <row r="15" spans="1:7" s="22" customFormat="1" ht="18.75" x14ac:dyDescent="0.3">
      <c r="A15" s="84" t="s">
        <v>77</v>
      </c>
      <c r="B15" s="75" t="s">
        <v>18</v>
      </c>
      <c r="C15" s="131">
        <v>1.1000000000000001</v>
      </c>
      <c r="D15" s="131">
        <v>2</v>
      </c>
      <c r="E15" s="131">
        <v>2</v>
      </c>
      <c r="F15" s="21">
        <v>2</v>
      </c>
      <c r="G15" s="21">
        <f t="shared" si="2"/>
        <v>181.81818181818181</v>
      </c>
    </row>
    <row r="16" spans="1:7" s="22" customFormat="1" ht="18.75" x14ac:dyDescent="0.3">
      <c r="A16" s="84" t="s">
        <v>168</v>
      </c>
      <c r="B16" s="75" t="s">
        <v>78</v>
      </c>
      <c r="C16" s="21">
        <v>0</v>
      </c>
      <c r="D16" s="131">
        <v>0</v>
      </c>
      <c r="E16" s="131">
        <v>0</v>
      </c>
      <c r="F16" s="21">
        <v>0</v>
      </c>
      <c r="G16" s="21" t="e">
        <f t="shared" si="2"/>
        <v>#DIV/0!</v>
      </c>
    </row>
    <row r="17" spans="1:7" s="76" customFormat="1" ht="18.75" x14ac:dyDescent="0.3">
      <c r="A17" s="85" t="s">
        <v>74</v>
      </c>
      <c r="B17" s="17" t="s">
        <v>33</v>
      </c>
      <c r="C17" s="132">
        <f>C18+C20+C21+C22+C23+C24</f>
        <v>610.6</v>
      </c>
      <c r="D17" s="132">
        <f t="shared" ref="D17:F17" si="3">D18+D20+D21+D22+D23+D24</f>
        <v>453</v>
      </c>
      <c r="E17" s="132">
        <f t="shared" si="3"/>
        <v>553</v>
      </c>
      <c r="F17" s="11">
        <f t="shared" si="3"/>
        <v>553</v>
      </c>
      <c r="G17" s="11">
        <f t="shared" si="1"/>
        <v>90.566655748444148</v>
      </c>
    </row>
    <row r="18" spans="1:7" s="22" customFormat="1" ht="18.75" customHeight="1" x14ac:dyDescent="0.3">
      <c r="A18" s="84" t="s">
        <v>79</v>
      </c>
      <c r="B18" s="75" t="s">
        <v>19</v>
      </c>
      <c r="C18" s="131">
        <v>547.5</v>
      </c>
      <c r="D18" s="131">
        <v>453</v>
      </c>
      <c r="E18" s="131">
        <v>453</v>
      </c>
      <c r="F18" s="21">
        <v>453</v>
      </c>
      <c r="G18" s="21">
        <f t="shared" si="1"/>
        <v>82.739726027397268</v>
      </c>
    </row>
    <row r="19" spans="1:7" s="22" customFormat="1" ht="73.5" customHeight="1" x14ac:dyDescent="0.25">
      <c r="A19" s="84" t="s">
        <v>161</v>
      </c>
      <c r="B19" s="112" t="s">
        <v>162</v>
      </c>
      <c r="C19" s="131">
        <v>172</v>
      </c>
      <c r="D19" s="131">
        <v>157</v>
      </c>
      <c r="E19" s="131">
        <v>157</v>
      </c>
      <c r="F19" s="21">
        <v>157</v>
      </c>
      <c r="G19" s="21">
        <f t="shared" si="1"/>
        <v>91.279069767441854</v>
      </c>
    </row>
    <row r="20" spans="1:7" s="22" customFormat="1" ht="18.75" x14ac:dyDescent="0.3">
      <c r="A20" s="84" t="s">
        <v>80</v>
      </c>
      <c r="B20" s="75" t="s">
        <v>20</v>
      </c>
      <c r="C20" s="131">
        <v>0</v>
      </c>
      <c r="D20" s="131">
        <v>0</v>
      </c>
      <c r="E20" s="131">
        <v>0</v>
      </c>
      <c r="F20" s="21">
        <v>0</v>
      </c>
      <c r="G20" s="21" t="e">
        <f t="shared" si="1"/>
        <v>#DIV/0!</v>
      </c>
    </row>
    <row r="21" spans="1:7" s="22" customFormat="1" ht="18.75" x14ac:dyDescent="0.3">
      <c r="A21" s="84" t="s">
        <v>81</v>
      </c>
      <c r="B21" s="75" t="s">
        <v>21</v>
      </c>
      <c r="C21" s="131">
        <v>0</v>
      </c>
      <c r="D21" s="131">
        <v>0</v>
      </c>
      <c r="E21" s="131">
        <v>0</v>
      </c>
      <c r="F21" s="21">
        <v>0</v>
      </c>
      <c r="G21" s="21" t="e">
        <f t="shared" si="1"/>
        <v>#DIV/0!</v>
      </c>
    </row>
    <row r="22" spans="1:7" s="22" customFormat="1" ht="18.75" x14ac:dyDescent="0.3">
      <c r="A22" s="84" t="s">
        <v>82</v>
      </c>
      <c r="B22" s="75" t="s">
        <v>22</v>
      </c>
      <c r="C22" s="131">
        <v>0</v>
      </c>
      <c r="D22" s="131">
        <v>0</v>
      </c>
      <c r="E22" s="131">
        <v>0</v>
      </c>
      <c r="F22" s="21">
        <v>0</v>
      </c>
      <c r="G22" s="21" t="e">
        <f t="shared" si="1"/>
        <v>#DIV/0!</v>
      </c>
    </row>
    <row r="23" spans="1:7" s="22" customFormat="1" ht="18.75" x14ac:dyDescent="0.3">
      <c r="A23" s="84" t="s">
        <v>83</v>
      </c>
      <c r="B23" s="75" t="s">
        <v>23</v>
      </c>
      <c r="C23" s="131">
        <v>7.5</v>
      </c>
      <c r="D23" s="131">
        <v>0</v>
      </c>
      <c r="E23" s="131">
        <v>0</v>
      </c>
      <c r="F23" s="21">
        <v>0</v>
      </c>
      <c r="G23" s="21">
        <f t="shared" si="1"/>
        <v>0</v>
      </c>
    </row>
    <row r="24" spans="1:7" s="22" customFormat="1" ht="18.75" x14ac:dyDescent="0.3">
      <c r="A24" s="84" t="s">
        <v>84</v>
      </c>
      <c r="B24" s="75" t="s">
        <v>24</v>
      </c>
      <c r="C24" s="131">
        <v>55.6</v>
      </c>
      <c r="D24" s="131">
        <v>0</v>
      </c>
      <c r="E24" s="131">
        <v>100</v>
      </c>
      <c r="F24" s="21">
        <v>100</v>
      </c>
      <c r="G24" s="21">
        <f>F24/E24*100</f>
        <v>100</v>
      </c>
    </row>
    <row r="25" spans="1:7" s="13" customFormat="1" ht="18.75" x14ac:dyDescent="0.3">
      <c r="A25" s="85" t="s">
        <v>85</v>
      </c>
      <c r="B25" s="17" t="s">
        <v>14</v>
      </c>
      <c r="C25" s="132">
        <f>C26+C32+C33+C34+C35</f>
        <v>6754.4</v>
      </c>
      <c r="D25" s="132">
        <f>D26+D32+D33+D34+D35</f>
        <v>3549.8</v>
      </c>
      <c r="E25" s="132">
        <f>E26+E32+E33+E34+E35</f>
        <v>6454.8</v>
      </c>
      <c r="F25" s="12">
        <f>F26+F32+F33+F34+F35</f>
        <v>6454.8</v>
      </c>
      <c r="G25" s="11">
        <f t="shared" si="1"/>
        <v>95.564372853251228</v>
      </c>
    </row>
    <row r="26" spans="1:7" s="19" customFormat="1" ht="18.75" x14ac:dyDescent="0.25">
      <c r="A26" s="86" t="s">
        <v>86</v>
      </c>
      <c r="B26" s="18" t="s">
        <v>3</v>
      </c>
      <c r="C26" s="134">
        <f>C27+C28+C29+C30</f>
        <v>4627.3999999999996</v>
      </c>
      <c r="D26" s="16">
        <f>D27+D28+D29+D30</f>
        <v>3549.8</v>
      </c>
      <c r="E26" s="16">
        <f t="shared" ref="E26:F26" si="4">E27+E28+E29+E30</f>
        <v>5239.8</v>
      </c>
      <c r="F26" s="16">
        <f t="shared" si="4"/>
        <v>5239.8</v>
      </c>
      <c r="G26" s="16">
        <f t="shared" si="1"/>
        <v>113.23421359726846</v>
      </c>
    </row>
    <row r="27" spans="1:7" s="19" customFormat="1" ht="18.75" x14ac:dyDescent="0.25">
      <c r="A27" s="86" t="s">
        <v>87</v>
      </c>
      <c r="B27" s="20" t="s">
        <v>25</v>
      </c>
      <c r="C27" s="133">
        <v>1400</v>
      </c>
      <c r="D27" s="4">
        <v>1940</v>
      </c>
      <c r="E27" s="4">
        <v>1940</v>
      </c>
      <c r="F27" s="4">
        <v>1940</v>
      </c>
      <c r="G27" s="16">
        <f t="shared" si="1"/>
        <v>138.57142857142856</v>
      </c>
    </row>
    <row r="28" spans="1:7" s="19" customFormat="1" ht="18.75" x14ac:dyDescent="0.25">
      <c r="A28" s="86" t="s">
        <v>88</v>
      </c>
      <c r="B28" s="20" t="s">
        <v>27</v>
      </c>
      <c r="C28" s="133">
        <v>0</v>
      </c>
      <c r="D28" s="4">
        <v>500</v>
      </c>
      <c r="E28" s="4">
        <v>0</v>
      </c>
      <c r="F28" s="4">
        <v>0</v>
      </c>
      <c r="G28" s="16" t="e">
        <f t="shared" si="1"/>
        <v>#DIV/0!</v>
      </c>
    </row>
    <row r="29" spans="1:7" s="19" customFormat="1" ht="18.75" x14ac:dyDescent="0.25">
      <c r="A29" s="86" t="s">
        <v>89</v>
      </c>
      <c r="B29" s="20" t="s">
        <v>4</v>
      </c>
      <c r="C29" s="133">
        <v>176.8</v>
      </c>
      <c r="D29" s="4">
        <v>209.8</v>
      </c>
      <c r="E29" s="4">
        <v>209.8</v>
      </c>
      <c r="F29" s="4">
        <v>209.8</v>
      </c>
      <c r="G29" s="16">
        <f t="shared" si="1"/>
        <v>118.66515837104072</v>
      </c>
    </row>
    <row r="30" spans="1:7" s="147" customFormat="1" ht="18.75" x14ac:dyDescent="0.25">
      <c r="A30" s="142" t="s">
        <v>90</v>
      </c>
      <c r="B30" s="143" t="s">
        <v>163</v>
      </c>
      <c r="C30" s="144">
        <v>3050.6</v>
      </c>
      <c r="D30" s="145">
        <v>900</v>
      </c>
      <c r="E30" s="145">
        <v>3090</v>
      </c>
      <c r="F30" s="145">
        <v>3090</v>
      </c>
      <c r="G30" s="146">
        <f t="shared" si="1"/>
        <v>101.29154920343539</v>
      </c>
    </row>
    <row r="31" spans="1:7" s="147" customFormat="1" ht="54.75" customHeight="1" x14ac:dyDescent="0.25">
      <c r="A31" s="142"/>
      <c r="B31" s="143" t="s">
        <v>164</v>
      </c>
      <c r="C31" s="144">
        <v>0</v>
      </c>
      <c r="D31" s="145">
        <v>0</v>
      </c>
      <c r="E31" s="145">
        <v>0</v>
      </c>
      <c r="F31" s="145">
        <v>0</v>
      </c>
      <c r="G31" s="146" t="e">
        <f t="shared" si="1"/>
        <v>#DIV/0!</v>
      </c>
    </row>
    <row r="32" spans="1:7" s="19" customFormat="1" ht="37.5" x14ac:dyDescent="0.25">
      <c r="A32" s="86" t="s">
        <v>91</v>
      </c>
      <c r="B32" s="143" t="s">
        <v>173</v>
      </c>
      <c r="C32" s="133">
        <v>2127</v>
      </c>
      <c r="D32" s="4">
        <v>0</v>
      </c>
      <c r="E32" s="4">
        <v>1215</v>
      </c>
      <c r="F32" s="4">
        <v>1215</v>
      </c>
      <c r="G32" s="16">
        <f t="shared" si="1"/>
        <v>57.122708039492245</v>
      </c>
    </row>
    <row r="33" spans="1:7" s="19" customFormat="1" ht="18.75" x14ac:dyDescent="0.25">
      <c r="A33" s="86" t="s">
        <v>92</v>
      </c>
      <c r="B33" s="14" t="s">
        <v>26</v>
      </c>
      <c r="C33" s="133">
        <v>0</v>
      </c>
      <c r="D33" s="4">
        <v>0</v>
      </c>
      <c r="E33" s="4">
        <v>0</v>
      </c>
      <c r="F33" s="4">
        <v>0</v>
      </c>
      <c r="G33" s="16" t="e">
        <f t="shared" si="1"/>
        <v>#DIV/0!</v>
      </c>
    </row>
    <row r="34" spans="1:7" s="19" customFormat="1" ht="56.25" x14ac:dyDescent="0.25">
      <c r="A34" s="86" t="s">
        <v>93</v>
      </c>
      <c r="B34" s="14" t="s">
        <v>67</v>
      </c>
      <c r="C34" s="133">
        <v>0</v>
      </c>
      <c r="D34" s="4">
        <v>0</v>
      </c>
      <c r="E34" s="4">
        <v>0</v>
      </c>
      <c r="F34" s="4">
        <v>0</v>
      </c>
      <c r="G34" s="16" t="e">
        <f t="shared" si="1"/>
        <v>#DIV/0!</v>
      </c>
    </row>
    <row r="35" spans="1:7" s="19" customFormat="1" ht="37.5" x14ac:dyDescent="0.25">
      <c r="A35" s="86" t="s">
        <v>94</v>
      </c>
      <c r="B35" s="14" t="s">
        <v>68</v>
      </c>
      <c r="C35" s="133">
        <v>0</v>
      </c>
      <c r="D35" s="4">
        <v>0</v>
      </c>
      <c r="E35" s="4">
        <v>0</v>
      </c>
      <c r="F35" s="4">
        <v>0</v>
      </c>
      <c r="G35" s="16" t="e">
        <f t="shared" si="1"/>
        <v>#DIV/0!</v>
      </c>
    </row>
    <row r="36" spans="1:7" s="13" customFormat="1" ht="18.75" x14ac:dyDescent="0.3">
      <c r="A36" s="83" t="s">
        <v>95</v>
      </c>
      <c r="B36" s="10" t="s">
        <v>15</v>
      </c>
      <c r="C36" s="148">
        <f>C8+C25</f>
        <v>11173.099999999999</v>
      </c>
      <c r="D36" s="149">
        <f>D8+D25</f>
        <v>6712.9</v>
      </c>
      <c r="E36" s="149">
        <f>E8+E25</f>
        <v>9717.9</v>
      </c>
      <c r="F36" s="149">
        <f>F8+F25</f>
        <v>9717.9</v>
      </c>
      <c r="G36" s="11">
        <f t="shared" si="1"/>
        <v>86.975861667755609</v>
      </c>
    </row>
    <row r="37" spans="1:7" s="13" customFormat="1" ht="18.75" x14ac:dyDescent="0.3">
      <c r="A37" s="83" t="s">
        <v>96</v>
      </c>
      <c r="B37" s="10" t="s">
        <v>35</v>
      </c>
      <c r="C37" s="149">
        <f>C38+C39+C40+C41+C42+C43+C44+C45+C46+C47+C48+C51+C52</f>
        <v>11560.999999999998</v>
      </c>
      <c r="D37" s="149">
        <f>D38+D39+D40+D41+D42+D43+D44+D45+D46+D47+D48+D51+D52</f>
        <v>6712.9</v>
      </c>
      <c r="E37" s="149">
        <f t="shared" ref="E37:G37" si="5">E38+E39+E40+E41+E42+E43+E44+E45+E46+E47+E48+E51+E52</f>
        <v>10794.599999999999</v>
      </c>
      <c r="F37" s="149">
        <f t="shared" si="5"/>
        <v>10794.599999999999</v>
      </c>
      <c r="G37" s="11" t="e">
        <f t="shared" si="5"/>
        <v>#DIV/0!</v>
      </c>
    </row>
    <row r="38" spans="1:7" s="76" customFormat="1" ht="18.75" x14ac:dyDescent="0.25">
      <c r="A38" s="88" t="s">
        <v>97</v>
      </c>
      <c r="B38" s="68" t="s">
        <v>38</v>
      </c>
      <c r="C38" s="67">
        <v>4120.8999999999996</v>
      </c>
      <c r="D38" s="67">
        <v>3788</v>
      </c>
      <c r="E38" s="67">
        <v>4417.8999999999996</v>
      </c>
      <c r="F38" s="67">
        <v>4417.8999999999996</v>
      </c>
      <c r="G38" s="77">
        <f t="shared" ref="G38:G47" si="6">F38/C38*100</f>
        <v>107.20716348370503</v>
      </c>
    </row>
    <row r="39" spans="1:7" s="76" customFormat="1" ht="18.75" x14ac:dyDescent="0.25">
      <c r="A39" s="88" t="s">
        <v>98</v>
      </c>
      <c r="B39" s="68" t="s">
        <v>39</v>
      </c>
      <c r="C39" s="67">
        <v>176.7</v>
      </c>
      <c r="D39" s="67">
        <v>209.8</v>
      </c>
      <c r="E39" s="67">
        <v>405</v>
      </c>
      <c r="F39" s="67">
        <v>405</v>
      </c>
      <c r="G39" s="77">
        <f t="shared" si="6"/>
        <v>229.20203735144312</v>
      </c>
    </row>
    <row r="40" spans="1:7" s="76" customFormat="1" ht="18.75" x14ac:dyDescent="0.25">
      <c r="A40" s="88" t="s">
        <v>99</v>
      </c>
      <c r="B40" s="68" t="s">
        <v>40</v>
      </c>
      <c r="C40" s="67">
        <v>290</v>
      </c>
      <c r="D40" s="67">
        <v>419</v>
      </c>
      <c r="E40" s="67">
        <v>355.7</v>
      </c>
      <c r="F40" s="67">
        <v>355.7</v>
      </c>
      <c r="G40" s="77">
        <f t="shared" si="6"/>
        <v>122.6551724137931</v>
      </c>
    </row>
    <row r="41" spans="1:7" s="76" customFormat="1" ht="18.75" x14ac:dyDescent="0.25">
      <c r="A41" s="88" t="s">
        <v>100</v>
      </c>
      <c r="B41" s="68" t="s">
        <v>41</v>
      </c>
      <c r="C41" s="67">
        <v>2192</v>
      </c>
      <c r="D41" s="67">
        <v>900</v>
      </c>
      <c r="E41" s="67">
        <v>2180</v>
      </c>
      <c r="F41" s="67">
        <v>2180</v>
      </c>
      <c r="G41" s="77">
        <f t="shared" si="6"/>
        <v>99.452554744525543</v>
      </c>
    </row>
    <row r="42" spans="1:7" s="76" customFormat="1" ht="18.75" x14ac:dyDescent="0.25">
      <c r="A42" s="88" t="s">
        <v>101</v>
      </c>
      <c r="B42" s="68" t="s">
        <v>42</v>
      </c>
      <c r="C42" s="67">
        <v>2473.5</v>
      </c>
      <c r="D42" s="67">
        <v>1196.0999999999999</v>
      </c>
      <c r="E42" s="67">
        <v>2730.6</v>
      </c>
      <c r="F42" s="67">
        <v>2730.6</v>
      </c>
      <c r="G42" s="77">
        <f t="shared" si="6"/>
        <v>110.39417828987264</v>
      </c>
    </row>
    <row r="43" spans="1:7" s="76" customFormat="1" ht="18.75" x14ac:dyDescent="0.25">
      <c r="A43" s="88" t="s">
        <v>102</v>
      </c>
      <c r="B43" s="68" t="s">
        <v>43</v>
      </c>
      <c r="C43" s="67">
        <v>2057.9</v>
      </c>
      <c r="D43" s="67">
        <v>100</v>
      </c>
      <c r="E43" s="67">
        <v>507.6</v>
      </c>
      <c r="F43" s="67">
        <v>507.6</v>
      </c>
      <c r="G43" s="77">
        <f t="shared" si="6"/>
        <v>24.665921570533065</v>
      </c>
    </row>
    <row r="44" spans="1:7" s="76" customFormat="1" ht="18.75" x14ac:dyDescent="0.25">
      <c r="A44" s="88" t="s">
        <v>103</v>
      </c>
      <c r="B44" s="68" t="s">
        <v>44</v>
      </c>
      <c r="C44" s="67">
        <v>250</v>
      </c>
      <c r="D44" s="67">
        <v>50</v>
      </c>
      <c r="E44" s="67">
        <v>197.8</v>
      </c>
      <c r="F44" s="67">
        <v>197.8</v>
      </c>
      <c r="G44" s="77">
        <f t="shared" si="6"/>
        <v>79.12</v>
      </c>
    </row>
    <row r="45" spans="1:7" s="76" customFormat="1" ht="18.75" x14ac:dyDescent="0.25">
      <c r="A45" s="88" t="s">
        <v>104</v>
      </c>
      <c r="B45" s="68" t="s">
        <v>45</v>
      </c>
      <c r="C45" s="67">
        <v>0</v>
      </c>
      <c r="D45" s="67">
        <v>0</v>
      </c>
      <c r="E45" s="67">
        <v>0</v>
      </c>
      <c r="F45" s="67">
        <v>0</v>
      </c>
      <c r="G45" s="77" t="e">
        <f t="shared" si="6"/>
        <v>#DIV/0!</v>
      </c>
    </row>
    <row r="46" spans="1:7" s="76" customFormat="1" ht="18.75" x14ac:dyDescent="0.25">
      <c r="A46" s="88" t="s">
        <v>105</v>
      </c>
      <c r="B46" s="68" t="s">
        <v>46</v>
      </c>
      <c r="C46" s="67">
        <v>0</v>
      </c>
      <c r="D46" s="67">
        <v>50</v>
      </c>
      <c r="E46" s="67">
        <v>0</v>
      </c>
      <c r="F46" s="67">
        <v>0</v>
      </c>
      <c r="G46" s="77" t="e">
        <f t="shared" si="6"/>
        <v>#DIV/0!</v>
      </c>
    </row>
    <row r="47" spans="1:7" s="76" customFormat="1" ht="18.75" x14ac:dyDescent="0.25">
      <c r="A47" s="88" t="s">
        <v>106</v>
      </c>
      <c r="B47" s="68" t="s">
        <v>47</v>
      </c>
      <c r="C47" s="67">
        <v>0</v>
      </c>
      <c r="D47" s="67">
        <v>0</v>
      </c>
      <c r="E47" s="67">
        <v>0</v>
      </c>
      <c r="F47" s="67">
        <v>0</v>
      </c>
      <c r="G47" s="77" t="e">
        <f t="shared" si="6"/>
        <v>#DIV/0!</v>
      </c>
    </row>
    <row r="48" spans="1:7" s="76" customFormat="1" ht="18.75" x14ac:dyDescent="0.25">
      <c r="A48" s="88" t="s">
        <v>107</v>
      </c>
      <c r="B48" s="68" t="s">
        <v>49</v>
      </c>
      <c r="C48" s="67">
        <v>0</v>
      </c>
      <c r="D48" s="67">
        <v>0</v>
      </c>
      <c r="E48" s="67">
        <v>0</v>
      </c>
      <c r="F48" s="67">
        <v>0</v>
      </c>
      <c r="G48" s="77" t="s">
        <v>50</v>
      </c>
    </row>
    <row r="49" spans="1:7" s="111" customFormat="1" ht="18.75" x14ac:dyDescent="0.25">
      <c r="A49" s="89" t="s">
        <v>170</v>
      </c>
      <c r="B49" s="73" t="s">
        <v>146</v>
      </c>
      <c r="C49" s="109">
        <v>0</v>
      </c>
      <c r="D49" s="109">
        <v>0</v>
      </c>
      <c r="E49" s="109">
        <v>0</v>
      </c>
      <c r="F49" s="109">
        <v>0</v>
      </c>
      <c r="G49" s="110"/>
    </row>
    <row r="50" spans="1:7" s="111" customFormat="1" ht="18.75" x14ac:dyDescent="0.25">
      <c r="A50" s="89" t="s">
        <v>171</v>
      </c>
      <c r="B50" s="73" t="s">
        <v>147</v>
      </c>
      <c r="C50" s="109"/>
      <c r="D50" s="109"/>
      <c r="E50" s="109"/>
      <c r="F50" s="109"/>
      <c r="G50" s="110"/>
    </row>
    <row r="51" spans="1:7" s="76" customFormat="1" ht="37.5" x14ac:dyDescent="0.25">
      <c r="A51" s="88" t="s">
        <v>108</v>
      </c>
      <c r="B51" s="68" t="s">
        <v>48</v>
      </c>
      <c r="C51" s="67">
        <v>0</v>
      </c>
      <c r="D51" s="67">
        <v>0</v>
      </c>
      <c r="E51" s="67">
        <v>0</v>
      </c>
      <c r="F51" s="67">
        <v>0</v>
      </c>
      <c r="G51" s="77" t="e">
        <f>F51/C51*100</f>
        <v>#DIV/0!</v>
      </c>
    </row>
    <row r="52" spans="1:7" s="76" customFormat="1" ht="18.75" x14ac:dyDescent="0.25">
      <c r="A52" s="88" t="s">
        <v>109</v>
      </c>
      <c r="B52" s="68" t="s">
        <v>69</v>
      </c>
      <c r="C52" s="78"/>
      <c r="D52" s="78"/>
      <c r="E52" s="78"/>
      <c r="F52" s="78"/>
      <c r="G52" s="77" t="e">
        <f>F52/C52*100</f>
        <v>#DIV/0!</v>
      </c>
    </row>
    <row r="53" spans="1:7" s="25" customFormat="1" ht="22.5" x14ac:dyDescent="0.25">
      <c r="A53" s="90" t="s">
        <v>110</v>
      </c>
      <c r="B53" s="23" t="s">
        <v>36</v>
      </c>
      <c r="C53" s="24">
        <f>C36-C37</f>
        <v>-387.89999999999964</v>
      </c>
      <c r="D53" s="24">
        <f>D36-D37</f>
        <v>0</v>
      </c>
      <c r="E53" s="24">
        <f>E36-E37</f>
        <v>-1076.6999999999989</v>
      </c>
      <c r="F53" s="24">
        <f>F36-F37</f>
        <v>-1076.6999999999989</v>
      </c>
      <c r="G53" s="24">
        <f>F53/C53*100</f>
        <v>277.57153905645782</v>
      </c>
    </row>
    <row r="54" spans="1:7" s="25" customFormat="1" ht="18.75" x14ac:dyDescent="0.25">
      <c r="A54" s="91" t="s">
        <v>111</v>
      </c>
      <c r="B54" s="26" t="s">
        <v>172</v>
      </c>
      <c r="C54" s="70">
        <f>C55+C56+C59-C62+C63+C64+C65</f>
        <v>1737.2</v>
      </c>
      <c r="D54" s="36">
        <v>0</v>
      </c>
      <c r="E54" s="36">
        <v>0</v>
      </c>
      <c r="F54" s="36">
        <f t="shared" ref="F54" si="7">F55+F56+F59-F62+F63+F64+F65</f>
        <v>0</v>
      </c>
      <c r="G54" s="2" t="s">
        <v>50</v>
      </c>
    </row>
    <row r="55" spans="1:7" s="25" customFormat="1" ht="18.75" x14ac:dyDescent="0.25">
      <c r="A55" s="87" t="s">
        <v>112</v>
      </c>
      <c r="B55" s="14" t="s">
        <v>5</v>
      </c>
      <c r="C55" s="3"/>
      <c r="D55" s="3"/>
      <c r="E55" s="3"/>
      <c r="F55" s="3"/>
      <c r="G55" s="27" t="s">
        <v>50</v>
      </c>
    </row>
    <row r="56" spans="1:7" s="25" customFormat="1" ht="18.75" x14ac:dyDescent="0.25">
      <c r="A56" s="87" t="s">
        <v>113</v>
      </c>
      <c r="B56" s="14" t="s">
        <v>34</v>
      </c>
      <c r="C56" s="15">
        <f>C57-C58</f>
        <v>0</v>
      </c>
      <c r="D56" s="15">
        <v>0</v>
      </c>
      <c r="E56" s="15">
        <f>E57-E58</f>
        <v>0</v>
      </c>
      <c r="F56" s="15">
        <f>F57-F58</f>
        <v>0</v>
      </c>
      <c r="G56" s="27" t="s">
        <v>50</v>
      </c>
    </row>
    <row r="57" spans="1:7" s="25" customFormat="1" ht="18.75" x14ac:dyDescent="0.25">
      <c r="A57" s="87" t="s">
        <v>119</v>
      </c>
      <c r="B57" s="28" t="s">
        <v>53</v>
      </c>
      <c r="C57" s="3"/>
      <c r="D57" s="15"/>
      <c r="E57" s="3"/>
      <c r="F57" s="3"/>
      <c r="G57" s="27" t="s">
        <v>50</v>
      </c>
    </row>
    <row r="58" spans="1:7" s="25" customFormat="1" ht="18.75" x14ac:dyDescent="0.25">
      <c r="A58" s="87" t="s">
        <v>120</v>
      </c>
      <c r="B58" s="28" t="s">
        <v>6</v>
      </c>
      <c r="C58" s="3">
        <v>0</v>
      </c>
      <c r="D58" s="3">
        <v>0</v>
      </c>
      <c r="E58" s="3"/>
      <c r="F58" s="3"/>
      <c r="G58" s="27" t="s">
        <v>50</v>
      </c>
    </row>
    <row r="59" spans="1:7" s="25" customFormat="1" ht="18.75" x14ac:dyDescent="0.25">
      <c r="A59" s="87" t="s">
        <v>114</v>
      </c>
      <c r="B59" s="28" t="s">
        <v>7</v>
      </c>
      <c r="C59" s="15">
        <f t="shared" ref="C59:F59" si="8">C60-C61</f>
        <v>0</v>
      </c>
      <c r="D59" s="15">
        <f t="shared" si="8"/>
        <v>0</v>
      </c>
      <c r="E59" s="15">
        <f t="shared" si="8"/>
        <v>0</v>
      </c>
      <c r="F59" s="15">
        <f t="shared" si="8"/>
        <v>0</v>
      </c>
      <c r="G59" s="27" t="s">
        <v>50</v>
      </c>
    </row>
    <row r="60" spans="1:7" s="25" customFormat="1" ht="18.75" x14ac:dyDescent="0.25">
      <c r="A60" s="87" t="s">
        <v>121</v>
      </c>
      <c r="B60" s="28" t="s">
        <v>54</v>
      </c>
      <c r="C60" s="3"/>
      <c r="D60" s="3"/>
      <c r="E60" s="3"/>
      <c r="F60" s="3"/>
      <c r="G60" s="27" t="s">
        <v>50</v>
      </c>
    </row>
    <row r="61" spans="1:7" s="25" customFormat="1" ht="18.75" x14ac:dyDescent="0.25">
      <c r="A61" s="87" t="s">
        <v>122</v>
      </c>
      <c r="B61" s="28" t="s">
        <v>8</v>
      </c>
      <c r="C61" s="3"/>
      <c r="D61" s="3"/>
      <c r="E61" s="3"/>
      <c r="F61" s="3"/>
      <c r="G61" s="27" t="s">
        <v>50</v>
      </c>
    </row>
    <row r="62" spans="1:7" s="25" customFormat="1" ht="18.75" x14ac:dyDescent="0.25">
      <c r="A62" s="87" t="s">
        <v>115</v>
      </c>
      <c r="B62" s="28" t="s">
        <v>9</v>
      </c>
      <c r="C62" s="3"/>
      <c r="D62" s="3"/>
      <c r="E62" s="3"/>
      <c r="F62" s="3"/>
      <c r="G62" s="27" t="s">
        <v>50</v>
      </c>
    </row>
    <row r="63" spans="1:7" s="25" customFormat="1" ht="18.75" x14ac:dyDescent="0.25">
      <c r="A63" s="87" t="s">
        <v>116</v>
      </c>
      <c r="B63" s="28" t="s">
        <v>10</v>
      </c>
      <c r="C63" s="3"/>
      <c r="D63" s="3"/>
      <c r="E63" s="3"/>
      <c r="F63" s="3"/>
      <c r="G63" s="27" t="s">
        <v>50</v>
      </c>
    </row>
    <row r="64" spans="1:7" s="25" customFormat="1" ht="18.75" x14ac:dyDescent="0.25">
      <c r="A64" s="87" t="s">
        <v>117</v>
      </c>
      <c r="B64" s="28" t="s">
        <v>11</v>
      </c>
      <c r="C64" s="3"/>
      <c r="D64" s="3"/>
      <c r="E64" s="3"/>
      <c r="F64" s="3"/>
      <c r="G64" s="27" t="s">
        <v>50</v>
      </c>
    </row>
    <row r="65" spans="1:7" s="25" customFormat="1" ht="18.75" x14ac:dyDescent="0.25">
      <c r="A65" s="117" t="s">
        <v>118</v>
      </c>
      <c r="B65" s="114" t="s">
        <v>12</v>
      </c>
      <c r="C65" s="113">
        <v>1737.2</v>
      </c>
      <c r="D65" s="113">
        <f>D66-D77</f>
        <v>0</v>
      </c>
      <c r="E65" s="113">
        <v>0</v>
      </c>
      <c r="F65" s="113">
        <f>F66-F77</f>
        <v>0</v>
      </c>
      <c r="G65" s="27" t="s">
        <v>50</v>
      </c>
    </row>
    <row r="66" spans="1:7" s="25" customFormat="1" ht="18.75" x14ac:dyDescent="0.3">
      <c r="A66" s="118" t="s">
        <v>123</v>
      </c>
      <c r="B66" s="115" t="s">
        <v>51</v>
      </c>
      <c r="C66" s="116">
        <v>0</v>
      </c>
      <c r="D66" s="116">
        <v>0</v>
      </c>
      <c r="E66" s="113">
        <v>0</v>
      </c>
      <c r="F66" s="113">
        <v>22283.64</v>
      </c>
      <c r="G66" s="27" t="s">
        <v>50</v>
      </c>
    </row>
    <row r="67" spans="1:7" s="25" customFormat="1" ht="37.5" x14ac:dyDescent="0.3">
      <c r="A67" s="92" t="s">
        <v>132</v>
      </c>
      <c r="B67" s="74" t="s">
        <v>70</v>
      </c>
      <c r="C67" s="94"/>
      <c r="D67" s="94"/>
      <c r="E67" s="94"/>
      <c r="F67" s="94"/>
      <c r="G67" s="27" t="s">
        <v>50</v>
      </c>
    </row>
    <row r="68" spans="1:7" s="25" customFormat="1" ht="18.75" x14ac:dyDescent="0.3">
      <c r="A68" s="92" t="s">
        <v>133</v>
      </c>
      <c r="B68" s="74" t="s">
        <v>141</v>
      </c>
      <c r="C68" s="94">
        <v>0</v>
      </c>
      <c r="D68" s="94">
        <v>0</v>
      </c>
      <c r="E68" s="94">
        <f>E66-E54</f>
        <v>0</v>
      </c>
      <c r="F68" s="94">
        <f>F66-F54</f>
        <v>22283.64</v>
      </c>
      <c r="G68" s="27" t="s">
        <v>50</v>
      </c>
    </row>
    <row r="69" spans="1:7" s="25" customFormat="1" ht="18.75" x14ac:dyDescent="0.3">
      <c r="A69" s="126" t="s">
        <v>134</v>
      </c>
      <c r="B69" s="127" t="s">
        <v>72</v>
      </c>
      <c r="C69" s="128">
        <v>0</v>
      </c>
      <c r="D69" s="128"/>
      <c r="E69" s="128"/>
      <c r="F69" s="128"/>
      <c r="G69" s="129" t="s">
        <v>50</v>
      </c>
    </row>
    <row r="70" spans="1:7" s="25" customFormat="1" ht="37.5" x14ac:dyDescent="0.3">
      <c r="A70" s="126" t="s">
        <v>135</v>
      </c>
      <c r="B70" s="127" t="s">
        <v>71</v>
      </c>
      <c r="C70" s="128">
        <v>0</v>
      </c>
      <c r="D70" s="128"/>
      <c r="E70" s="128"/>
      <c r="F70" s="128"/>
      <c r="G70" s="129" t="s">
        <v>50</v>
      </c>
    </row>
    <row r="71" spans="1:7" s="25" customFormat="1" ht="18.75" x14ac:dyDescent="0.3">
      <c r="A71" s="126" t="s">
        <v>136</v>
      </c>
      <c r="B71" s="127" t="s">
        <v>125</v>
      </c>
      <c r="C71" s="128">
        <v>0</v>
      </c>
      <c r="D71" s="128"/>
      <c r="E71" s="128"/>
      <c r="F71" s="128"/>
      <c r="G71" s="129" t="s">
        <v>50</v>
      </c>
    </row>
    <row r="72" spans="1:7" s="25" customFormat="1" ht="37.5" x14ac:dyDescent="0.3">
      <c r="A72" s="126" t="s">
        <v>137</v>
      </c>
      <c r="B72" s="127" t="s">
        <v>126</v>
      </c>
      <c r="C72" s="128">
        <v>0</v>
      </c>
      <c r="D72" s="128"/>
      <c r="E72" s="128"/>
      <c r="F72" s="128"/>
      <c r="G72" s="129" t="s">
        <v>50</v>
      </c>
    </row>
    <row r="73" spans="1:7" s="25" customFormat="1" ht="18.75" x14ac:dyDescent="0.3">
      <c r="A73" s="126" t="s">
        <v>138</v>
      </c>
      <c r="B73" s="127" t="s">
        <v>127</v>
      </c>
      <c r="C73" s="128">
        <v>0</v>
      </c>
      <c r="D73" s="128"/>
      <c r="E73" s="128"/>
      <c r="F73" s="128"/>
      <c r="G73" s="129" t="s">
        <v>50</v>
      </c>
    </row>
    <row r="74" spans="1:7" s="25" customFormat="1" ht="18.75" x14ac:dyDescent="0.3">
      <c r="A74" s="126" t="s">
        <v>139</v>
      </c>
      <c r="B74" s="127" t="s">
        <v>144</v>
      </c>
      <c r="C74" s="130">
        <v>0</v>
      </c>
      <c r="D74" s="130"/>
      <c r="E74" s="130"/>
      <c r="F74" s="130"/>
      <c r="G74" s="129" t="s">
        <v>50</v>
      </c>
    </row>
    <row r="75" spans="1:7" s="25" customFormat="1" ht="18.75" x14ac:dyDescent="0.3">
      <c r="A75" s="126" t="s">
        <v>142</v>
      </c>
      <c r="B75" s="127" t="s">
        <v>144</v>
      </c>
      <c r="C75" s="130">
        <v>0</v>
      </c>
      <c r="D75" s="130"/>
      <c r="E75" s="130"/>
      <c r="F75" s="130"/>
      <c r="G75" s="129" t="s">
        <v>50</v>
      </c>
    </row>
    <row r="76" spans="1:7" s="25" customFormat="1" ht="18.75" x14ac:dyDescent="0.3">
      <c r="A76" s="126" t="s">
        <v>143</v>
      </c>
      <c r="B76" s="127" t="s">
        <v>140</v>
      </c>
      <c r="C76" s="130">
        <f>C68-C69-C70-C71-C72-C73-C74-C75</f>
        <v>0</v>
      </c>
      <c r="D76" s="130">
        <f>D68-D69-D70-D71-D72-D73-D74-D75</f>
        <v>0</v>
      </c>
      <c r="E76" s="130">
        <f>E68-E69-E70-E71-E72-E73-E74-E75</f>
        <v>0</v>
      </c>
      <c r="F76" s="130">
        <f>F68-F69-F70-F71-F72-F73-F74-F75</f>
        <v>22283.64</v>
      </c>
      <c r="G76" s="129" t="s">
        <v>50</v>
      </c>
    </row>
    <row r="77" spans="1:7" s="25" customFormat="1" ht="18.75" x14ac:dyDescent="0.3">
      <c r="A77" s="118" t="s">
        <v>124</v>
      </c>
      <c r="B77" s="115" t="s">
        <v>52</v>
      </c>
      <c r="C77" s="113">
        <v>0</v>
      </c>
      <c r="D77" s="113">
        <v>0</v>
      </c>
      <c r="E77" s="113">
        <v>0</v>
      </c>
      <c r="F77" s="113">
        <v>22283.64</v>
      </c>
      <c r="G77" s="27" t="s">
        <v>50</v>
      </c>
    </row>
    <row r="78" spans="1:7" s="25" customFormat="1" ht="18.75" x14ac:dyDescent="0.25">
      <c r="A78" s="93"/>
      <c r="B78" s="29"/>
      <c r="C78" s="66" t="s">
        <v>145</v>
      </c>
      <c r="D78" s="150" t="s">
        <v>159</v>
      </c>
      <c r="E78" s="151"/>
      <c r="F78" s="151"/>
      <c r="G78" s="66" t="s">
        <v>50</v>
      </c>
    </row>
    <row r="79" spans="1:7" s="25" customFormat="1" ht="18.75" x14ac:dyDescent="0.25">
      <c r="A79" s="88" t="s">
        <v>128</v>
      </c>
      <c r="B79" s="30" t="s">
        <v>31</v>
      </c>
      <c r="C79" s="31">
        <f>D80+D81+D82</f>
        <v>0</v>
      </c>
      <c r="D79" s="31">
        <f>D80+D81+D82</f>
        <v>0</v>
      </c>
      <c r="E79" s="31">
        <f>E80+E81+E82</f>
        <v>0</v>
      </c>
      <c r="F79" s="31">
        <f>F80+F81+F82</f>
        <v>0</v>
      </c>
      <c r="G79" s="31" t="s">
        <v>50</v>
      </c>
    </row>
    <row r="80" spans="1:7" s="25" customFormat="1" ht="18.75" x14ac:dyDescent="0.25">
      <c r="A80" s="87" t="s">
        <v>129</v>
      </c>
      <c r="B80" s="32" t="s">
        <v>28</v>
      </c>
      <c r="C80" s="3"/>
      <c r="D80" s="3">
        <f>C80+D56</f>
        <v>0</v>
      </c>
      <c r="E80" s="3">
        <f>C80+E56</f>
        <v>0</v>
      </c>
      <c r="F80" s="15">
        <f>D80+F56</f>
        <v>0</v>
      </c>
      <c r="G80" s="27" t="s">
        <v>50</v>
      </c>
    </row>
    <row r="81" spans="1:7" s="25" customFormat="1" ht="18.75" x14ac:dyDescent="0.25">
      <c r="A81" s="87" t="s">
        <v>130</v>
      </c>
      <c r="B81" s="32" t="s">
        <v>29</v>
      </c>
      <c r="C81" s="3"/>
      <c r="D81" s="3">
        <f>C81+D59</f>
        <v>0</v>
      </c>
      <c r="E81" s="3">
        <f>C81+E57</f>
        <v>0</v>
      </c>
      <c r="F81" s="15">
        <f>D81+F59</f>
        <v>0</v>
      </c>
      <c r="G81" s="27" t="s">
        <v>50</v>
      </c>
    </row>
    <row r="82" spans="1:7" s="25" customFormat="1" ht="18.75" x14ac:dyDescent="0.25">
      <c r="A82" s="87" t="s">
        <v>131</v>
      </c>
      <c r="B82" s="32" t="s">
        <v>30</v>
      </c>
      <c r="C82" s="15"/>
      <c r="D82" s="15">
        <f>C82-D62</f>
        <v>0</v>
      </c>
      <c r="E82" s="27">
        <f>C82-E62</f>
        <v>0</v>
      </c>
      <c r="F82" s="15">
        <f>C82-F62</f>
        <v>0</v>
      </c>
      <c r="G82" s="27" t="s">
        <v>50</v>
      </c>
    </row>
    <row r="83" spans="1:7" s="25" customFormat="1" ht="18.75" x14ac:dyDescent="0.25">
      <c r="A83" s="121"/>
      <c r="B83" s="122"/>
      <c r="C83" s="33"/>
      <c r="D83" s="33"/>
      <c r="E83" s="123"/>
      <c r="F83" s="33"/>
      <c r="G83" s="123"/>
    </row>
  </sheetData>
  <customSheetViews>
    <customSheetView guid="{A1AB9400-BE49-4027-9900-51EF44F09259}" scale="50" showPageBreaks="1" printArea="1" showAutoFilter="1" view="pageBreakPreview">
      <pane xSplit="1" ySplit="9" topLeftCell="B10" activePane="bottomRight" state="frozen"/>
      <selection pane="bottomRight" activeCell="K12" sqref="K12"/>
      <pageMargins left="0.23622047244094491" right="0.23622047244094491" top="0.27559055118110237" bottom="0.27559055118110237" header="0.31496062992125984" footer="0.31496062992125984"/>
      <pageSetup paperSize="9" scale="32" orientation="landscape" r:id="rId1"/>
      <autoFilter ref="A7:Y169"/>
    </customSheetView>
    <customSheetView guid="{F1ECF7A2-D5A2-4BC9-A135-0FAC943E7DAD}" scale="50" showPageBreaks="1" printArea="1" showAutoFilter="1" view="pageBreakPreview">
      <pane xSplit="1" ySplit="9" topLeftCell="J143" activePane="bottomRight" state="frozen"/>
      <selection pane="bottomRight" activeCell="K41" sqref="K41"/>
      <pageMargins left="0.23622047244094491" right="0.23622047244094491" top="0.27559055118110237" bottom="0.27559055118110237" header="0.31496062992125984" footer="0.31496062992125984"/>
      <pageSetup paperSize="9" scale="32" orientation="landscape" r:id="rId2"/>
      <autoFilter ref="A7:Y169"/>
    </customSheetView>
  </customSheetViews>
  <mergeCells count="2">
    <mergeCell ref="D78:F78"/>
    <mergeCell ref="A3:G3"/>
  </mergeCells>
  <pageMargins left="0" right="0" top="0" bottom="0" header="0" footer="0"/>
  <pageSetup paperSize="9"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73"/>
  <sheetViews>
    <sheetView zoomScale="60" zoomScaleNormal="60" workbookViewId="0">
      <pane ySplit="8" topLeftCell="A46" activePane="bottomLeft" state="frozen"/>
      <selection pane="bottomLeft" activeCell="A76" sqref="A76"/>
    </sheetView>
  </sheetViews>
  <sheetFormatPr defaultRowHeight="18.75" x14ac:dyDescent="0.3"/>
  <cols>
    <col min="1" max="1" width="99.140625" style="38" customWidth="1"/>
    <col min="2" max="2" width="28" style="38" customWidth="1"/>
    <col min="3" max="3" width="30.140625" style="38" customWidth="1"/>
    <col min="4" max="4" width="28.7109375" style="38" customWidth="1"/>
    <col min="5" max="5" width="26.42578125" style="38" customWidth="1"/>
    <col min="6" max="6" width="28.28515625" style="38" customWidth="1"/>
    <col min="7" max="7" width="12.140625" style="38" customWidth="1"/>
    <col min="8" max="8" width="31.7109375" style="38" customWidth="1"/>
    <col min="9" max="9" width="9.140625" style="38"/>
    <col min="10" max="10" width="22.5703125" style="38" bestFit="1" customWidth="1"/>
    <col min="11" max="16384" width="9.140625" style="38"/>
  </cols>
  <sheetData>
    <row r="1" spans="1:7" x14ac:dyDescent="0.3">
      <c r="F1" s="1" t="s">
        <v>153</v>
      </c>
    </row>
    <row r="2" spans="1:7" ht="25.5" x14ac:dyDescent="0.35">
      <c r="A2" s="157" t="s">
        <v>150</v>
      </c>
      <c r="B2" s="157"/>
      <c r="C2" s="157"/>
      <c r="D2" s="157"/>
      <c r="E2" s="157"/>
      <c r="F2" s="157"/>
    </row>
    <row r="3" spans="1:7" ht="42" customHeight="1" x14ac:dyDescent="0.35">
      <c r="A3" s="158"/>
      <c r="B3" s="158"/>
      <c r="C3" s="158"/>
      <c r="D3" s="158"/>
      <c r="E3" s="158"/>
      <c r="F3" s="158"/>
    </row>
    <row r="4" spans="1:7" s="103" customFormat="1" ht="14.25" customHeight="1" x14ac:dyDescent="0.2">
      <c r="A4" s="159" t="s">
        <v>152</v>
      </c>
      <c r="B4" s="159"/>
      <c r="C4" s="159"/>
      <c r="D4" s="159"/>
      <c r="E4" s="159"/>
      <c r="F4" s="159"/>
    </row>
    <row r="5" spans="1:7" ht="30.75" customHeight="1" x14ac:dyDescent="0.35">
      <c r="A5" s="157" t="s">
        <v>151</v>
      </c>
      <c r="B5" s="157"/>
      <c r="C5" s="157"/>
      <c r="D5" s="157"/>
      <c r="E5" s="157"/>
      <c r="F5" s="157"/>
      <c r="G5" s="37"/>
    </row>
    <row r="6" spans="1:7" ht="19.5" thickBot="1" x14ac:dyDescent="0.35">
      <c r="A6" s="39"/>
      <c r="B6" s="39"/>
      <c r="C6" s="39"/>
      <c r="D6" s="39"/>
      <c r="E6" s="39"/>
      <c r="F6" s="40" t="s">
        <v>16</v>
      </c>
    </row>
    <row r="7" spans="1:7" ht="38.25" thickBot="1" x14ac:dyDescent="0.35">
      <c r="A7" s="46" t="s">
        <v>13</v>
      </c>
      <c r="B7" s="46" t="str">
        <f>'Осн. показатели проекта бюджета'!C6</f>
        <v>Исполнение 
за 2024 год</v>
      </c>
      <c r="C7" s="46" t="str">
        <f>'Осн. показатели проекта бюджета'!F6</f>
        <v>Оценка исполнения 
бюджета за 2025 год *</v>
      </c>
      <c r="D7" s="46" t="e">
        <f>'Осн. показатели проекта бюджета'!#REF!</f>
        <v>#REF!</v>
      </c>
      <c r="E7" s="46" t="e">
        <f>'Осн. показатели проекта бюджета'!#REF!</f>
        <v>#REF!</v>
      </c>
      <c r="F7" s="46" t="e">
        <f>'Осн. показатели проекта бюджета'!#REF!</f>
        <v>#REF!</v>
      </c>
    </row>
    <row r="8" spans="1:7" s="45" customFormat="1" ht="13.5" thickBot="1" x14ac:dyDescent="0.3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</row>
    <row r="9" spans="1:7" ht="19.5" thickBot="1" x14ac:dyDescent="0.35">
      <c r="A9" s="49" t="str">
        <f>'Осн. показатели проекта бюджета'!B8</f>
        <v>Налоговые и неналоговые доходы, в том числе:</v>
      </c>
      <c r="B9" s="95">
        <f>'Осн. показатели проекта бюджета'!C8</f>
        <v>4418.7</v>
      </c>
      <c r="C9" s="95">
        <f>'Осн. показатели проекта бюджета'!F8</f>
        <v>3263.1</v>
      </c>
      <c r="D9" s="95" t="e">
        <f>'Осн. показатели проекта бюджета'!#REF!</f>
        <v>#REF!</v>
      </c>
      <c r="E9" s="95" t="e">
        <f>'Осн. показатели проекта бюджета'!#REF!</f>
        <v>#REF!</v>
      </c>
      <c r="F9" s="95" t="e">
        <f>'Осн. показатели проекта бюджета'!#REF!</f>
        <v>#REF!</v>
      </c>
    </row>
    <row r="10" spans="1:7" ht="19.5" thickBot="1" x14ac:dyDescent="0.35">
      <c r="A10" s="41" t="str">
        <f>'Осн. показатели проекта бюджета'!B10</f>
        <v>Налог на доходы физических лиц</v>
      </c>
      <c r="B10" s="96">
        <f>'Осн. показатели проекта бюджета'!C10</f>
        <v>175.4</v>
      </c>
      <c r="C10" s="96">
        <f>'Осн. показатели проекта бюджета'!F10</f>
        <v>135</v>
      </c>
      <c r="D10" s="96" t="e">
        <f>'Осн. показатели проекта бюджета'!#REF!</f>
        <v>#REF!</v>
      </c>
      <c r="E10" s="96" t="e">
        <f>'Осн. показатели проекта бюджета'!#REF!</f>
        <v>#REF!</v>
      </c>
      <c r="F10" s="96" t="e">
        <f>'Осн. показатели проекта бюджета'!#REF!</f>
        <v>#REF!</v>
      </c>
    </row>
    <row r="11" spans="1:7" ht="111.75" customHeight="1" thickBot="1" x14ac:dyDescent="0.35">
      <c r="A11" s="119" t="e">
        <f>'Осн. показатели проекта бюджета'!#REF!</f>
        <v>#REF!</v>
      </c>
      <c r="B11" s="120" t="e">
        <f>'Осн. показатели проекта бюджета'!#REF!</f>
        <v>#REF!</v>
      </c>
      <c r="C11" s="96" t="e">
        <f>'Осн. показатели проекта бюджета'!#REF!</f>
        <v>#REF!</v>
      </c>
      <c r="D11" s="96" t="e">
        <f>'Осн. показатели проекта бюджета'!#REF!</f>
        <v>#REF!</v>
      </c>
      <c r="E11" s="96" t="e">
        <f>'Осн. показатели проекта бюджета'!#REF!</f>
        <v>#REF!</v>
      </c>
      <c r="F11" s="96" t="e">
        <f>'Осн. показатели проекта бюджета'!#REF!</f>
        <v>#REF!</v>
      </c>
    </row>
    <row r="12" spans="1:7" ht="150.75" customHeight="1" thickBot="1" x14ac:dyDescent="0.35">
      <c r="A12" s="119" t="e">
        <f>'Осн. показатели проекта бюджета'!#REF!</f>
        <v>#REF!</v>
      </c>
      <c r="B12" s="120" t="e">
        <f>'Осн. показатели проекта бюджета'!#REF!</f>
        <v>#REF!</v>
      </c>
      <c r="C12" s="96" t="e">
        <f>'Осн. показатели проекта бюджета'!#REF!</f>
        <v>#REF!</v>
      </c>
      <c r="D12" s="96" t="e">
        <f>'Осн. показатели проекта бюджета'!#REF!</f>
        <v>#REF!</v>
      </c>
      <c r="E12" s="96" t="e">
        <f>'Осн. показатели проекта бюджета'!#REF!</f>
        <v>#REF!</v>
      </c>
      <c r="F12" s="96" t="e">
        <f>'Осн. показатели проекта бюджета'!#REF!</f>
        <v>#REF!</v>
      </c>
    </row>
    <row r="13" spans="1:7" ht="129.75" customHeight="1" thickBot="1" x14ac:dyDescent="0.35">
      <c r="A13" s="119" t="e">
        <f>'Осн. показатели проекта бюджета'!#REF!</f>
        <v>#REF!</v>
      </c>
      <c r="B13" s="120" t="e">
        <f>'Осн. показатели проекта бюджета'!#REF!</f>
        <v>#REF!</v>
      </c>
      <c r="C13" s="96" t="e">
        <f>'Осн. показатели проекта бюджета'!#REF!</f>
        <v>#REF!</v>
      </c>
      <c r="D13" s="96" t="e">
        <f>'Осн. показатели проекта бюджета'!#REF!</f>
        <v>#REF!</v>
      </c>
      <c r="E13" s="96" t="e">
        <f>'Осн. показатели проекта бюджета'!#REF!</f>
        <v>#REF!</v>
      </c>
      <c r="F13" s="96" t="e">
        <f>'Осн. показатели проекта бюджета'!#REF!</f>
        <v>#REF!</v>
      </c>
    </row>
    <row r="14" spans="1:7" ht="129.75" customHeight="1" thickBot="1" x14ac:dyDescent="0.35">
      <c r="A14" s="119" t="e">
        <f>'Осн. показатели проекта бюджета'!#REF!</f>
        <v>#REF!</v>
      </c>
      <c r="B14" s="120" t="e">
        <f>'Осн. показатели проекта бюджета'!#REF!</f>
        <v>#REF!</v>
      </c>
      <c r="C14" s="96" t="e">
        <f>'Осн. показатели проекта бюджета'!#REF!</f>
        <v>#REF!</v>
      </c>
      <c r="D14" s="96" t="e">
        <f>'Осн. показатели проекта бюджета'!#REF!</f>
        <v>#REF!</v>
      </c>
      <c r="E14" s="96" t="e">
        <f>'Осн. показатели проекта бюджета'!#REF!</f>
        <v>#REF!</v>
      </c>
      <c r="F14" s="96" t="e">
        <f>'Осн. показатели проекта бюджета'!#REF!</f>
        <v>#REF!</v>
      </c>
    </row>
    <row r="15" spans="1:7" ht="129.75" customHeight="1" thickBot="1" x14ac:dyDescent="0.35">
      <c r="A15" s="119" t="e">
        <f>'Осн. показатели проекта бюджета'!#REF!</f>
        <v>#REF!</v>
      </c>
      <c r="B15" s="120" t="e">
        <f>'Осн. показатели проекта бюджета'!#REF!</f>
        <v>#REF!</v>
      </c>
      <c r="C15" s="96" t="e">
        <f>'Осн. показатели проекта бюджета'!#REF!</f>
        <v>#REF!</v>
      </c>
      <c r="D15" s="96" t="e">
        <f>'Осн. показатели проекта бюджета'!#REF!</f>
        <v>#REF!</v>
      </c>
      <c r="E15" s="96" t="e">
        <f>'Осн. показатели проекта бюджета'!#REF!</f>
        <v>#REF!</v>
      </c>
      <c r="F15" s="96" t="e">
        <f>'Осн. показатели проекта бюджета'!#REF!</f>
        <v>#REF!</v>
      </c>
    </row>
    <row r="16" spans="1:7" ht="129.75" customHeight="1" thickBot="1" x14ac:dyDescent="0.35">
      <c r="A16" s="119" t="e">
        <f>'Осн. показатели проекта бюджета'!#REF!</f>
        <v>#REF!</v>
      </c>
      <c r="B16" s="120" t="e">
        <f>'Осн. показатели проекта бюджета'!#REF!</f>
        <v>#REF!</v>
      </c>
      <c r="C16" s="96" t="e">
        <f>'Осн. показатели проекта бюджета'!#REF!</f>
        <v>#REF!</v>
      </c>
      <c r="D16" s="96" t="e">
        <f>'Осн. показатели проекта бюджета'!#REF!</f>
        <v>#REF!</v>
      </c>
      <c r="E16" s="96" t="e">
        <f>'Осн. показатели проекта бюджета'!#REF!</f>
        <v>#REF!</v>
      </c>
      <c r="F16" s="96" t="e">
        <f>'Осн. показатели проекта бюджета'!#REF!</f>
        <v>#REF!</v>
      </c>
    </row>
    <row r="17" spans="1:6" ht="129.75" customHeight="1" thickBot="1" x14ac:dyDescent="0.35">
      <c r="A17" s="119" t="e">
        <f>'Осн. показатели проекта бюджета'!#REF!</f>
        <v>#REF!</v>
      </c>
      <c r="B17" s="120" t="e">
        <f>'Осн. показатели проекта бюджета'!#REF!</f>
        <v>#REF!</v>
      </c>
      <c r="C17" s="96" t="e">
        <f>'Осн. показатели проекта бюджета'!#REF!</f>
        <v>#REF!</v>
      </c>
      <c r="D17" s="96" t="e">
        <f>'Осн. показатели проекта бюджета'!#REF!</f>
        <v>#REF!</v>
      </c>
      <c r="E17" s="96" t="e">
        <f>'Осн. показатели проекта бюджета'!#REF!</f>
        <v>#REF!</v>
      </c>
      <c r="F17" s="96" t="e">
        <f>'Осн. показатели проекта бюджета'!#REF!</f>
        <v>#REF!</v>
      </c>
    </row>
    <row r="18" spans="1:6" ht="129.75" customHeight="1" thickBot="1" x14ac:dyDescent="0.35">
      <c r="A18" s="119" t="e">
        <f>'Осн. показатели проекта бюджета'!#REF!</f>
        <v>#REF!</v>
      </c>
      <c r="B18" s="120" t="e">
        <f>'Осн. показатели проекта бюджета'!#REF!</f>
        <v>#REF!</v>
      </c>
      <c r="C18" s="96" t="e">
        <f>'Осн. показатели проекта бюджета'!#REF!</f>
        <v>#REF!</v>
      </c>
      <c r="D18" s="96" t="e">
        <f>'Осн. показатели проекта бюджета'!#REF!</f>
        <v>#REF!</v>
      </c>
      <c r="E18" s="96" t="e">
        <f>'Осн. показатели проекта бюджета'!#REF!</f>
        <v>#REF!</v>
      </c>
      <c r="F18" s="96" t="e">
        <f>'Осн. показатели проекта бюджета'!#REF!</f>
        <v>#REF!</v>
      </c>
    </row>
    <row r="19" spans="1:6" ht="129.75" customHeight="1" thickBot="1" x14ac:dyDescent="0.35">
      <c r="A19" s="119" t="e">
        <f>'Осн. показатели проекта бюджета'!#REF!</f>
        <v>#REF!</v>
      </c>
      <c r="B19" s="120" t="e">
        <f>'Осн. показатели проекта бюджета'!#REF!</f>
        <v>#REF!</v>
      </c>
      <c r="C19" s="96" t="e">
        <f>'Осн. показатели проекта бюджета'!#REF!</f>
        <v>#REF!</v>
      </c>
      <c r="D19" s="96" t="e">
        <f>'Осн. показатели проекта бюджета'!#REF!</f>
        <v>#REF!</v>
      </c>
      <c r="E19" s="96" t="e">
        <f>'Осн. показатели проекта бюджета'!#REF!</f>
        <v>#REF!</v>
      </c>
      <c r="F19" s="96" t="e">
        <f>'Осн. показатели проекта бюджета'!#REF!</f>
        <v>#REF!</v>
      </c>
    </row>
    <row r="20" spans="1:6" ht="129.75" customHeight="1" thickBot="1" x14ac:dyDescent="0.35">
      <c r="A20" s="119" t="e">
        <f>'Осн. показатели проекта бюджета'!#REF!</f>
        <v>#REF!</v>
      </c>
      <c r="B20" s="120" t="e">
        <f>'Осн. показатели проекта бюджета'!#REF!</f>
        <v>#REF!</v>
      </c>
      <c r="C20" s="96" t="e">
        <f>'Осн. показатели проекта бюджета'!#REF!</f>
        <v>#REF!</v>
      </c>
      <c r="D20" s="96" t="e">
        <f>'Осн. показатели проекта бюджета'!#REF!</f>
        <v>#REF!</v>
      </c>
      <c r="E20" s="96" t="e">
        <f>'Осн. показатели проекта бюджета'!#REF!</f>
        <v>#REF!</v>
      </c>
      <c r="F20" s="96" t="e">
        <f>'Осн. показатели проекта бюджета'!#REF!</f>
        <v>#REF!</v>
      </c>
    </row>
    <row r="21" spans="1:6" ht="82.5" customHeight="1" thickBot="1" x14ac:dyDescent="0.35">
      <c r="A21" s="119" t="e">
        <f>'Осн. показатели проекта бюджета'!#REF!</f>
        <v>#REF!</v>
      </c>
      <c r="B21" s="120" t="e">
        <f>'Осн. показатели проекта бюджета'!#REF!</f>
        <v>#REF!</v>
      </c>
      <c r="C21" s="96" t="e">
        <f>'Осн. показатели проекта бюджета'!#REF!</f>
        <v>#REF!</v>
      </c>
      <c r="D21" s="96" t="e">
        <f>'Осн. показатели проекта бюджета'!#REF!</f>
        <v>#REF!</v>
      </c>
      <c r="E21" s="96" t="e">
        <f>'Осн. показатели проекта бюджета'!#REF!</f>
        <v>#REF!</v>
      </c>
      <c r="F21" s="96" t="e">
        <f>'Осн. показатели проекта бюджета'!#REF!</f>
        <v>#REF!</v>
      </c>
    </row>
    <row r="22" spans="1:6" ht="82.5" customHeight="1" thickBot="1" x14ac:dyDescent="0.35">
      <c r="A22" s="119" t="e">
        <f>'Осн. показатели проекта бюджета'!#REF!</f>
        <v>#REF!</v>
      </c>
      <c r="B22" s="120" t="e">
        <f>'Осн. показатели проекта бюджета'!#REF!</f>
        <v>#REF!</v>
      </c>
      <c r="C22" s="96" t="e">
        <f>'Осн. показатели проекта бюджета'!#REF!</f>
        <v>#REF!</v>
      </c>
      <c r="D22" s="96" t="e">
        <f>'Осн. показатели проекта бюджета'!#REF!</f>
        <v>#REF!</v>
      </c>
      <c r="E22" s="96" t="e">
        <f>'Осн. показатели проекта бюджета'!#REF!</f>
        <v>#REF!</v>
      </c>
      <c r="F22" s="96" t="e">
        <f>'Осн. показатели проекта бюджета'!#REF!</f>
        <v>#REF!</v>
      </c>
    </row>
    <row r="23" spans="1:6" ht="82.5" customHeight="1" thickBot="1" x14ac:dyDescent="0.35">
      <c r="A23" s="119" t="e">
        <f>'Осн. показатели проекта бюджета'!#REF!</f>
        <v>#REF!</v>
      </c>
      <c r="B23" s="120" t="e">
        <f>'Осн. показатели проекта бюджета'!#REF!</f>
        <v>#REF!</v>
      </c>
      <c r="C23" s="96" t="e">
        <f>'Осн. показатели проекта бюджета'!#REF!</f>
        <v>#REF!</v>
      </c>
      <c r="D23" s="96" t="e">
        <f>'Осн. показатели проекта бюджета'!#REF!</f>
        <v>#REF!</v>
      </c>
      <c r="E23" s="96" t="e">
        <f>'Осн. показатели проекта бюджета'!#REF!</f>
        <v>#REF!</v>
      </c>
      <c r="F23" s="96" t="e">
        <f>'Осн. показатели проекта бюджета'!#REF!</f>
        <v>#REF!</v>
      </c>
    </row>
    <row r="24" spans="1:6" ht="82.5" customHeight="1" thickBot="1" x14ac:dyDescent="0.35">
      <c r="A24" s="119" t="e">
        <f>'Осн. показатели проекта бюджета'!#REF!</f>
        <v>#REF!</v>
      </c>
      <c r="B24" s="120" t="e">
        <f>'Осн. показатели проекта бюджета'!#REF!</f>
        <v>#REF!</v>
      </c>
      <c r="C24" s="96" t="e">
        <f>'Осн. показатели проекта бюджета'!#REF!</f>
        <v>#REF!</v>
      </c>
      <c r="D24" s="96" t="e">
        <f>'Осн. показатели проекта бюджета'!#REF!</f>
        <v>#REF!</v>
      </c>
      <c r="E24" s="96" t="e">
        <f>'Осн. показатели проекта бюджета'!#REF!</f>
        <v>#REF!</v>
      </c>
      <c r="F24" s="96" t="e">
        <f>'Осн. показатели проекта бюджета'!#REF!</f>
        <v>#REF!</v>
      </c>
    </row>
    <row r="25" spans="1:6" ht="82.5" customHeight="1" thickBot="1" x14ac:dyDescent="0.35">
      <c r="A25" s="119" t="e">
        <f>'Осн. показатели проекта бюджета'!#REF!</f>
        <v>#REF!</v>
      </c>
      <c r="B25" s="120" t="e">
        <f>'Осн. показатели проекта бюджета'!#REF!</f>
        <v>#REF!</v>
      </c>
      <c r="C25" s="96" t="e">
        <f>'Осн. показатели проекта бюджета'!#REF!</f>
        <v>#REF!</v>
      </c>
      <c r="D25" s="96" t="e">
        <f>'Осн. показатели проекта бюджета'!#REF!</f>
        <v>#REF!</v>
      </c>
      <c r="E25" s="96" t="e">
        <f>'Осн. показатели проекта бюджета'!#REF!</f>
        <v>#REF!</v>
      </c>
      <c r="F25" s="96" t="e">
        <f>'Осн. показатели проекта бюджета'!#REF!</f>
        <v>#REF!</v>
      </c>
    </row>
    <row r="26" spans="1:6" ht="19.5" thickBot="1" x14ac:dyDescent="0.35">
      <c r="A26" s="49" t="str">
        <f>'Осн. показатели проекта бюджета'!B25</f>
        <v>Безвозмездные поступления</v>
      </c>
      <c r="B26" s="95">
        <f>'Осн. показатели проекта бюджета'!C25</f>
        <v>6754.4</v>
      </c>
      <c r="C26" s="95">
        <f>'Осн. показатели проекта бюджета'!F25</f>
        <v>6454.8</v>
      </c>
      <c r="D26" s="95" t="e">
        <f>'Осн. показатели проекта бюджета'!#REF!</f>
        <v>#REF!</v>
      </c>
      <c r="E26" s="95" t="e">
        <f>'Осн. показатели проекта бюджета'!#REF!</f>
        <v>#REF!</v>
      </c>
      <c r="F26" s="95" t="e">
        <f>'Осн. показатели проекта бюджета'!#REF!</f>
        <v>#REF!</v>
      </c>
    </row>
    <row r="27" spans="1:6" ht="19.5" thickBot="1" x14ac:dyDescent="0.35">
      <c r="A27" s="41" t="str">
        <f>'Осн. показатели проекта бюджета'!B27</f>
        <v>Дотации</v>
      </c>
      <c r="B27" s="96">
        <f>'Осн. показатели проекта бюджета'!C27</f>
        <v>1400</v>
      </c>
      <c r="C27" s="96">
        <f>'Осн. показатели проекта бюджета'!F27</f>
        <v>1940</v>
      </c>
      <c r="D27" s="96" t="e">
        <f>'Осн. показатели проекта бюджета'!#REF!</f>
        <v>#REF!</v>
      </c>
      <c r="E27" s="96" t="e">
        <f>'Осн. показатели проекта бюджета'!#REF!</f>
        <v>#REF!</v>
      </c>
      <c r="F27" s="96" t="e">
        <f>'Осн. показатели проекта бюджета'!#REF!</f>
        <v>#REF!</v>
      </c>
    </row>
    <row r="28" spans="1:6" ht="19.5" thickBot="1" x14ac:dyDescent="0.35">
      <c r="A28" s="41" t="str">
        <f>'Осн. показатели проекта бюджета'!B29</f>
        <v>Субвенции</v>
      </c>
      <c r="B28" s="96">
        <f>'Осн. показатели проекта бюджета'!C29</f>
        <v>176.8</v>
      </c>
      <c r="C28" s="96">
        <f>'Осн. показатели проекта бюджета'!F29</f>
        <v>209.8</v>
      </c>
      <c r="D28" s="96" t="e">
        <f>'Осн. показатели проекта бюджета'!#REF!</f>
        <v>#REF!</v>
      </c>
      <c r="E28" s="96" t="e">
        <f>'Осн. показатели проекта бюджета'!#REF!</f>
        <v>#REF!</v>
      </c>
      <c r="F28" s="96" t="e">
        <f>'Осн. показатели проекта бюджета'!#REF!</f>
        <v>#REF!</v>
      </c>
    </row>
    <row r="29" spans="1:6" ht="72.75" customHeight="1" thickBot="1" x14ac:dyDescent="0.35">
      <c r="A29" s="41" t="e">
        <f>'Осн. показатели проекта бюджета'!#REF!</f>
        <v>#REF!</v>
      </c>
      <c r="B29" s="96" t="e">
        <f>'Осн. показатели проекта бюджета'!#REF!</f>
        <v>#REF!</v>
      </c>
      <c r="C29" s="96" t="e">
        <f>'Осн. показатели проекта бюджета'!#REF!</f>
        <v>#REF!</v>
      </c>
      <c r="D29" s="96" t="e">
        <f>'Осн. показатели проекта бюджета'!#REF!</f>
        <v>#REF!</v>
      </c>
      <c r="E29" s="96" t="e">
        <f>'Осн. показатели проекта бюджета'!#REF!</f>
        <v>#REF!</v>
      </c>
      <c r="F29" s="96" t="e">
        <f>'Осн. показатели проекта бюджета'!#REF!</f>
        <v>#REF!</v>
      </c>
    </row>
    <row r="30" spans="1:6" ht="60.75" customHeight="1" thickBot="1" x14ac:dyDescent="0.35">
      <c r="A30" s="41" t="str">
        <f>'Осн. показатели проекта бюджета'!B31</f>
        <v xml:space="preserve">прочие межбюджетные трансферты, передаваемые бюджетам (финансирование расходов, связанных с уплатой лизинговых платежей на закупку коммунальной техники) (000 2 02 49999 00 7434 150)
</v>
      </c>
      <c r="B30" s="96">
        <f>'Осн. показатели проекта бюджета'!C31</f>
        <v>0</v>
      </c>
      <c r="C30" s="96">
        <f>'Осн. показатели проекта бюджета'!F31</f>
        <v>0</v>
      </c>
      <c r="D30" s="96" t="e">
        <f>'Осн. показатели проекта бюджета'!#REF!</f>
        <v>#REF!</v>
      </c>
      <c r="E30" s="96" t="e">
        <f>'Осн. показатели проекта бюджета'!#REF!</f>
        <v>#REF!</v>
      </c>
      <c r="F30" s="96" t="e">
        <f>'Осн. показатели проекта бюджета'!#REF!</f>
        <v>#REF!</v>
      </c>
    </row>
    <row r="31" spans="1:6" ht="19.5" thickBot="1" x14ac:dyDescent="0.35">
      <c r="A31" s="48" t="str">
        <f>'Осн. показатели проекта бюджета'!B36</f>
        <v>ВСЕГО ДОХОДОВ</v>
      </c>
      <c r="B31" s="97">
        <f>B9+B26</f>
        <v>11173.099999999999</v>
      </c>
      <c r="C31" s="97">
        <f>C9+C26</f>
        <v>9717.9</v>
      </c>
      <c r="D31" s="97" t="e">
        <f>D9+D26</f>
        <v>#REF!</v>
      </c>
      <c r="E31" s="97" t="e">
        <f>E9+E26</f>
        <v>#REF!</v>
      </c>
      <c r="F31" s="97" t="e">
        <f>F9+F26</f>
        <v>#REF!</v>
      </c>
    </row>
    <row r="32" spans="1:6" ht="40.5" customHeight="1" thickBot="1" x14ac:dyDescent="0.35">
      <c r="A32" s="41" t="e">
        <f>'Осн. показатели проекта бюджета'!#REF!</f>
        <v>#REF!</v>
      </c>
      <c r="B32" s="96" t="e">
        <f>'Осн. показатели проекта бюджета'!#REF!</f>
        <v>#REF!</v>
      </c>
      <c r="C32" s="96" t="e">
        <f>'Осн. показатели проекта бюджета'!#REF!</f>
        <v>#REF!</v>
      </c>
      <c r="D32" s="96" t="e">
        <f>'Осн. показатели проекта бюджета'!#REF!</f>
        <v>#REF!</v>
      </c>
      <c r="E32" s="96" t="e">
        <f>'Осн. показатели проекта бюджета'!#REF!</f>
        <v>#REF!</v>
      </c>
      <c r="F32" s="96" t="e">
        <f>'Осн. показатели проекта бюджета'!#REF!</f>
        <v>#REF!</v>
      </c>
    </row>
    <row r="33" spans="1:6" ht="25.5" customHeight="1" thickBot="1" x14ac:dyDescent="0.35">
      <c r="A33" s="42" t="str">
        <f>'Осн. показатели проекта бюджета'!B48</f>
        <v>ОБСЛУЖИВАНИЕ ГОСУДАРСТВЕННОГО (МУНИЦИПАЛЬНОГО) ДОЛГА</v>
      </c>
      <c r="B33" s="98">
        <f>B34+B35</f>
        <v>0</v>
      </c>
      <c r="C33" s="98">
        <f>C34+C35</f>
        <v>0</v>
      </c>
      <c r="D33" s="98" t="e">
        <f>D34+D35</f>
        <v>#REF!</v>
      </c>
      <c r="E33" s="98" t="e">
        <f>E34+E35</f>
        <v>#REF!</v>
      </c>
      <c r="F33" s="98" t="e">
        <f>F34+F35</f>
        <v>#REF!</v>
      </c>
    </row>
    <row r="34" spans="1:6" ht="26.25" customHeight="1" thickBot="1" x14ac:dyDescent="0.35">
      <c r="A34" s="41" t="str">
        <f>'Осн. показатели проекта бюджета'!B49</f>
        <v>Обслуживание государственного (муниципального) внутреннего долга</v>
      </c>
      <c r="B34" s="96">
        <f>'Осн. показатели проекта бюджета'!C49</f>
        <v>0</v>
      </c>
      <c r="C34" s="96">
        <f>'Осн. показатели проекта бюджета'!F49</f>
        <v>0</v>
      </c>
      <c r="D34" s="96" t="e">
        <f>'Осн. показатели проекта бюджета'!#REF!</f>
        <v>#REF!</v>
      </c>
      <c r="E34" s="96" t="e">
        <f>'Осн. показатели проекта бюджета'!#REF!</f>
        <v>#REF!</v>
      </c>
      <c r="F34" s="96" t="e">
        <f>'Осн. показатели проекта бюджета'!#REF!</f>
        <v>#REF!</v>
      </c>
    </row>
    <row r="35" spans="1:6" ht="19.5" thickBot="1" x14ac:dyDescent="0.35">
      <c r="A35" s="41" t="str">
        <f>'Осн. показатели проекта бюджета'!B50</f>
        <v>Обслуживание государственного (муниципального) внешнего долга</v>
      </c>
      <c r="B35" s="96">
        <f>'Осн. показатели проекта бюджета'!C50</f>
        <v>0</v>
      </c>
      <c r="C35" s="96">
        <f>'Осн. показатели проекта бюджета'!F50</f>
        <v>0</v>
      </c>
      <c r="D35" s="96" t="e">
        <f>'Осн. показатели проекта бюджета'!#REF!</f>
        <v>#REF!</v>
      </c>
      <c r="E35" s="96" t="e">
        <f>'Осн. показатели проекта бюджета'!#REF!</f>
        <v>#REF!</v>
      </c>
      <c r="F35" s="96" t="e">
        <f>'Осн. показатели проекта бюджета'!#REF!</f>
        <v>#REF!</v>
      </c>
    </row>
    <row r="36" spans="1:6" ht="19.5" thickBot="1" x14ac:dyDescent="0.35">
      <c r="A36" s="48" t="str">
        <f>'Осн. показатели проекта бюджета'!B37</f>
        <v>ВСЕГО РАСХОДОВ</v>
      </c>
      <c r="B36" s="97">
        <f>'Осн. показатели проекта бюджета'!C37</f>
        <v>11560.999999999998</v>
      </c>
      <c r="C36" s="97">
        <f>'Осн. показатели проекта бюджета'!F37</f>
        <v>10794.599999999999</v>
      </c>
      <c r="D36" s="97" t="e">
        <f>'Осн. показатели проекта бюджета'!#REF!</f>
        <v>#REF!</v>
      </c>
      <c r="E36" s="97" t="e">
        <f>'Осн. показатели проекта бюджета'!#REF!</f>
        <v>#REF!</v>
      </c>
      <c r="F36" s="97" t="e">
        <f>'Осн. показатели проекта бюджета'!#REF!</f>
        <v>#REF!</v>
      </c>
    </row>
    <row r="37" spans="1:6" ht="117.75" customHeight="1" thickBot="1" x14ac:dyDescent="0.35">
      <c r="A37" s="124" t="e">
        <f>'Осн. показатели проекта бюджета'!#REF!</f>
        <v>#REF!</v>
      </c>
      <c r="B37" s="125" t="e">
        <f>'Осн. показатели проекта бюджета'!#REF!</f>
        <v>#REF!</v>
      </c>
      <c r="C37" s="125" t="e">
        <f>'Осн. показатели проекта бюджета'!#REF!</f>
        <v>#REF!</v>
      </c>
      <c r="D37" s="125" t="e">
        <f>'Осн. показатели проекта бюджета'!#REF!</f>
        <v>#REF!</v>
      </c>
      <c r="E37" s="125" t="e">
        <f>'Осн. показатели проекта бюджета'!#REF!</f>
        <v>#REF!</v>
      </c>
      <c r="F37" s="125" t="e">
        <f>'Осн. показатели проекта бюджета'!#REF!</f>
        <v>#REF!</v>
      </c>
    </row>
    <row r="38" spans="1:6" ht="19.5" thickBot="1" x14ac:dyDescent="0.35">
      <c r="A38" s="50" t="str">
        <f>'Осн. показатели проекта бюджета'!B53</f>
        <v>Дефицит (профицит)</v>
      </c>
      <c r="B38" s="99">
        <f>B31-B36</f>
        <v>-387.89999999999964</v>
      </c>
      <c r="C38" s="99">
        <f>C31-C36</f>
        <v>-1076.6999999999989</v>
      </c>
      <c r="D38" s="99" t="e">
        <f>D31-D36</f>
        <v>#REF!</v>
      </c>
      <c r="E38" s="99" t="e">
        <f>E31-E36</f>
        <v>#REF!</v>
      </c>
      <c r="F38" s="99" t="e">
        <f>F31-F36</f>
        <v>#REF!</v>
      </c>
    </row>
    <row r="39" spans="1:6" ht="23.25" customHeight="1" thickBot="1" x14ac:dyDescent="0.35">
      <c r="A39" s="47" t="str">
        <f>'Осн. показатели проекта бюджета'!B54</f>
        <v>ИТОГО ИСТОЧНИКИ ФИНАНСИРОВАНИЯ ДЕФИЦИТОВ БЮДЖЕТА</v>
      </c>
      <c r="B39" s="100">
        <f>B40+B41+B44-B47+B48+B49+B50</f>
        <v>1737.2</v>
      </c>
      <c r="C39" s="100">
        <f>C40+C41+C44-C47+C48+C49+C50</f>
        <v>0</v>
      </c>
      <c r="D39" s="100" t="e">
        <f>D40+D41+D44-D47+D48+D49+D50</f>
        <v>#REF!</v>
      </c>
      <c r="E39" s="100" t="e">
        <f>E40+E41+E44-E47+E48+E49+E50</f>
        <v>#REF!</v>
      </c>
      <c r="F39" s="100" t="e">
        <f>F40+F41+F44-F47+F48+F49+F50</f>
        <v>#REF!</v>
      </c>
    </row>
    <row r="40" spans="1:6" ht="20.25" thickBot="1" x14ac:dyDescent="0.35">
      <c r="A40" s="51" t="str">
        <f>'Осн. показатели проекта бюджета'!B55</f>
        <v>Долговые обязательства в цен.бумагах</v>
      </c>
      <c r="B40" s="101">
        <f>'Осн. показатели проекта бюджета'!C55</f>
        <v>0</v>
      </c>
      <c r="C40" s="101">
        <f>'Осн. показатели проекта бюджета'!F55</f>
        <v>0</v>
      </c>
      <c r="D40" s="101" t="e">
        <f>'Осн. показатели проекта бюджета'!#REF!</f>
        <v>#REF!</v>
      </c>
      <c r="E40" s="101" t="e">
        <f>'Осн. показатели проекта бюджета'!#REF!</f>
        <v>#REF!</v>
      </c>
      <c r="F40" s="101" t="e">
        <f>'Осн. показатели проекта бюджета'!#REF!</f>
        <v>#REF!</v>
      </c>
    </row>
    <row r="41" spans="1:6" ht="20.25" thickBot="1" x14ac:dyDescent="0.35">
      <c r="A41" s="51" t="str">
        <f>'Осн. показатели проекта бюджета'!B56</f>
        <v>Бюджетные кредиты, полученные из других бюджетов</v>
      </c>
      <c r="B41" s="101">
        <f>B42-B43</f>
        <v>0</v>
      </c>
      <c r="C41" s="101">
        <f>C42-C43</f>
        <v>0</v>
      </c>
      <c r="D41" s="101" t="e">
        <f>D42-D43</f>
        <v>#REF!</v>
      </c>
      <c r="E41" s="101" t="e">
        <f>E42-E43</f>
        <v>#REF!</v>
      </c>
      <c r="F41" s="101" t="e">
        <f>F42-F43</f>
        <v>#REF!</v>
      </c>
    </row>
    <row r="42" spans="1:6" ht="19.5" thickBot="1" x14ac:dyDescent="0.35">
      <c r="A42" s="41" t="str">
        <f>'Осн. показатели проекта бюджета'!B57</f>
        <v xml:space="preserve"> - привлечение бюджетных кредитов</v>
      </c>
      <c r="B42" s="96">
        <f>'Осн. показатели проекта бюджета'!C57</f>
        <v>0</v>
      </c>
      <c r="C42" s="96">
        <f>'Осн. показатели проекта бюджета'!F57</f>
        <v>0</v>
      </c>
      <c r="D42" s="96" t="e">
        <f>'Осн. показатели проекта бюджета'!#REF!</f>
        <v>#REF!</v>
      </c>
      <c r="E42" s="96" t="e">
        <f>'Осн. показатели проекта бюджета'!#REF!</f>
        <v>#REF!</v>
      </c>
      <c r="F42" s="96" t="e">
        <f>'Осн. показатели проекта бюджета'!#REF!</f>
        <v>#REF!</v>
      </c>
    </row>
    <row r="43" spans="1:6" ht="19.5" thickBot="1" x14ac:dyDescent="0.35">
      <c r="A43" s="41" t="str">
        <f>'Осн. показатели проекта бюджета'!B58</f>
        <v xml:space="preserve"> - погашение бюджетных кредитов</v>
      </c>
      <c r="B43" s="96">
        <f>'Осн. показатели проекта бюджета'!C58</f>
        <v>0</v>
      </c>
      <c r="C43" s="96">
        <f>'Осн. показатели проекта бюджета'!F58</f>
        <v>0</v>
      </c>
      <c r="D43" s="96" t="e">
        <f>'Осн. показатели проекта бюджета'!#REF!</f>
        <v>#REF!</v>
      </c>
      <c r="E43" s="96" t="e">
        <f>'Осн. показатели проекта бюджета'!#REF!</f>
        <v>#REF!</v>
      </c>
      <c r="F43" s="96" t="e">
        <f>'Осн. показатели проекта бюджета'!#REF!</f>
        <v>#REF!</v>
      </c>
    </row>
    <row r="44" spans="1:6" ht="20.25" thickBot="1" x14ac:dyDescent="0.35">
      <c r="A44" s="52" t="str">
        <f>'Осн. показатели проекта бюджета'!B59</f>
        <v>Кредиты, полученные от кредитных организаций</v>
      </c>
      <c r="B44" s="52">
        <f>B45-B46</f>
        <v>0</v>
      </c>
      <c r="C44" s="52">
        <f>C45-C46</f>
        <v>0</v>
      </c>
      <c r="D44" s="52" t="e">
        <f>D45-D46</f>
        <v>#REF!</v>
      </c>
      <c r="E44" s="52" t="e">
        <f>E45-E46</f>
        <v>#REF!</v>
      </c>
      <c r="F44" s="52" t="e">
        <f>F45-F46</f>
        <v>#REF!</v>
      </c>
    </row>
    <row r="45" spans="1:6" ht="19.5" thickBot="1" x14ac:dyDescent="0.35">
      <c r="A45" s="41" t="str">
        <f>'Осн. показатели проекта бюджета'!B60</f>
        <v xml:space="preserve"> - привлечение кредитов от кредитных организаций</v>
      </c>
      <c r="B45" s="96">
        <f>'Осн. показатели проекта бюджета'!C60</f>
        <v>0</v>
      </c>
      <c r="C45" s="96">
        <f>'Осн. показатели проекта бюджета'!F60</f>
        <v>0</v>
      </c>
      <c r="D45" s="96" t="e">
        <f>'Осн. показатели проекта бюджета'!#REF!</f>
        <v>#REF!</v>
      </c>
      <c r="E45" s="96" t="e">
        <f>'Осн. показатели проекта бюджета'!#REF!</f>
        <v>#REF!</v>
      </c>
      <c r="F45" s="96" t="e">
        <f>'Осн. показатели проекта бюджета'!#REF!</f>
        <v>#REF!</v>
      </c>
    </row>
    <row r="46" spans="1:6" ht="19.5" thickBot="1" x14ac:dyDescent="0.35">
      <c r="A46" s="41" t="str">
        <f>'Осн. показатели проекта бюджета'!B61</f>
        <v xml:space="preserve"> - погашение кредитов от кредитных организаций</v>
      </c>
      <c r="B46" s="96">
        <f>'Осн. показатели проекта бюджета'!C61</f>
        <v>0</v>
      </c>
      <c r="C46" s="96">
        <f>'Осн. показатели проекта бюджета'!F61</f>
        <v>0</v>
      </c>
      <c r="D46" s="96" t="e">
        <f>'Осн. показатели проекта бюджета'!#REF!</f>
        <v>#REF!</v>
      </c>
      <c r="E46" s="96" t="e">
        <f>'Осн. показатели проекта бюджета'!#REF!</f>
        <v>#REF!</v>
      </c>
      <c r="F46" s="96" t="e">
        <f>'Осн. показатели проекта бюджета'!#REF!</f>
        <v>#REF!</v>
      </c>
    </row>
    <row r="47" spans="1:6" ht="20.25" thickBot="1" x14ac:dyDescent="0.35">
      <c r="A47" s="52" t="str">
        <f>'Осн. показатели проекта бюджета'!B62</f>
        <v>Исполнение муниципальных гарантий</v>
      </c>
      <c r="B47" s="52">
        <f>'Осн. показатели проекта бюджета'!C62</f>
        <v>0</v>
      </c>
      <c r="C47" s="52">
        <f>'Осн. показатели проекта бюджета'!F62</f>
        <v>0</v>
      </c>
      <c r="D47" s="52" t="e">
        <f>'Осн. показатели проекта бюджета'!#REF!</f>
        <v>#REF!</v>
      </c>
      <c r="E47" s="52" t="e">
        <f>'Осн. показатели проекта бюджета'!#REF!</f>
        <v>#REF!</v>
      </c>
      <c r="F47" s="52" t="e">
        <f>'Осн. показатели проекта бюджета'!#REF!</f>
        <v>#REF!</v>
      </c>
    </row>
    <row r="48" spans="1:6" ht="20.25" thickBot="1" x14ac:dyDescent="0.35">
      <c r="A48" s="52" t="str">
        <f>'Осн. показатели проекта бюджета'!B63</f>
        <v>Акции и иные формы участия в капитале</v>
      </c>
      <c r="B48" s="52">
        <f>'Осн. показатели проекта бюджета'!C63</f>
        <v>0</v>
      </c>
      <c r="C48" s="52">
        <f>'Осн. показатели проекта бюджета'!F63</f>
        <v>0</v>
      </c>
      <c r="D48" s="52" t="e">
        <f>'Осн. показатели проекта бюджета'!#REF!</f>
        <v>#REF!</v>
      </c>
      <c r="E48" s="52" t="e">
        <f>'Осн. показатели проекта бюджета'!#REF!</f>
        <v>#REF!</v>
      </c>
      <c r="F48" s="52" t="e">
        <f>'Осн. показатели проекта бюджета'!#REF!</f>
        <v>#REF!</v>
      </c>
    </row>
    <row r="49" spans="1:7" ht="20.25" customHeight="1" thickBot="1" x14ac:dyDescent="0.35">
      <c r="A49" s="52" t="str">
        <f>'Осн. показатели проекта бюджета'!B64</f>
        <v>Прочие источники финансирования дефицита бюджета</v>
      </c>
      <c r="B49" s="52">
        <f>'Осн. показатели проекта бюджета'!C64</f>
        <v>0</v>
      </c>
      <c r="C49" s="52">
        <f>'Осн. показатели проекта бюджета'!F64</f>
        <v>0</v>
      </c>
      <c r="D49" s="52" t="e">
        <f>'Осн. показатели проекта бюджета'!#REF!</f>
        <v>#REF!</v>
      </c>
      <c r="E49" s="52" t="e">
        <f>'Осн. показатели проекта бюджета'!#REF!</f>
        <v>#REF!</v>
      </c>
      <c r="F49" s="52" t="e">
        <f>'Осн. показатели проекта бюджета'!#REF!</f>
        <v>#REF!</v>
      </c>
    </row>
    <row r="50" spans="1:7" ht="20.25" thickBot="1" x14ac:dyDescent="0.35">
      <c r="A50" s="51" t="str">
        <f>'Осн. показатели проекта бюджета'!B65</f>
        <v>Изменение остатков средств бюджета</v>
      </c>
      <c r="B50" s="101">
        <f>'Осн. показатели проекта бюджета'!C65</f>
        <v>1737.2</v>
      </c>
      <c r="C50" s="101">
        <f>'Осн. показатели проекта бюджета'!F65</f>
        <v>0</v>
      </c>
      <c r="D50" s="101" t="e">
        <f>'Осн. показатели проекта бюджета'!#REF!</f>
        <v>#REF!</v>
      </c>
      <c r="E50" s="101" t="e">
        <f>'Осн. показатели проекта бюджета'!#REF!</f>
        <v>#REF!</v>
      </c>
      <c r="F50" s="101" t="e">
        <f>'Осн. показатели проекта бюджета'!#REF!</f>
        <v>#REF!</v>
      </c>
    </row>
    <row r="51" spans="1:7" ht="19.5" thickBot="1" x14ac:dyDescent="0.35">
      <c r="A51" s="41" t="str">
        <f>'Осн. показатели проекта бюджета'!B66</f>
        <v>Остаток на начало периода</v>
      </c>
      <c r="B51" s="96">
        <f>'Осн. показатели проекта бюджета'!C66</f>
        <v>0</v>
      </c>
      <c r="C51" s="96">
        <f>B52</f>
        <v>-1737.2</v>
      </c>
      <c r="D51" s="96">
        <f>C52</f>
        <v>-1737.2</v>
      </c>
      <c r="E51" s="96" t="e">
        <f>D52</f>
        <v>#REF!</v>
      </c>
      <c r="F51" s="96" t="e">
        <f>E52</f>
        <v>#REF!</v>
      </c>
    </row>
    <row r="52" spans="1:7" ht="19.5" thickBot="1" x14ac:dyDescent="0.35">
      <c r="A52" s="41" t="str">
        <f>'Осн. показатели проекта бюджета'!B77</f>
        <v>Остаток на конец периода</v>
      </c>
      <c r="B52" s="96">
        <f>B51-B50</f>
        <v>-1737.2</v>
      </c>
      <c r="C52" s="96">
        <f>C51-C50</f>
        <v>-1737.2</v>
      </c>
      <c r="D52" s="96" t="e">
        <f>D51-D50</f>
        <v>#REF!</v>
      </c>
      <c r="E52" s="96" t="e">
        <f>E51-E50</f>
        <v>#REF!</v>
      </c>
      <c r="F52" s="96" t="e">
        <f>F51-F50</f>
        <v>#REF!</v>
      </c>
    </row>
    <row r="53" spans="1:7" ht="19.5" thickBot="1" x14ac:dyDescent="0.35">
      <c r="A53" s="47"/>
      <c r="B53" s="57" t="s">
        <v>148</v>
      </c>
      <c r="C53" s="57" t="s">
        <v>149</v>
      </c>
      <c r="D53" s="57" t="e">
        <f>'Осн. показатели проекта бюджета'!#REF!</f>
        <v>#REF!</v>
      </c>
      <c r="E53" s="57" t="e">
        <f>'Осн. показатели проекта бюджета'!#REF!</f>
        <v>#REF!</v>
      </c>
      <c r="F53" s="57" t="e">
        <f>'Осн. показатели проекта бюджета'!#REF!</f>
        <v>#REF!</v>
      </c>
    </row>
    <row r="54" spans="1:7" ht="20.25" thickBot="1" x14ac:dyDescent="0.35">
      <c r="A54" s="51" t="str">
        <f>'Осн. показатели проекта бюджета'!B79</f>
        <v>3. Муниципальный долг (верхний предел)</v>
      </c>
      <c r="B54" s="52">
        <f>B55+B56+B57</f>
        <v>0</v>
      </c>
      <c r="C54" s="52">
        <f>C55+C56+C57</f>
        <v>0</v>
      </c>
      <c r="D54" s="52" t="e">
        <f>D55+D56+D57</f>
        <v>#REF!</v>
      </c>
      <c r="E54" s="52" t="e">
        <f>E55+E56+E57</f>
        <v>#REF!</v>
      </c>
      <c r="F54" s="52" t="e">
        <f>F55+F56+F57</f>
        <v>#REF!</v>
      </c>
    </row>
    <row r="55" spans="1:7" ht="19.5" thickBot="1" x14ac:dyDescent="0.35">
      <c r="A55" s="41" t="str">
        <f>'Осн. показатели проекта бюджета'!B80</f>
        <v>бюджетные кредиты</v>
      </c>
      <c r="B55" s="96">
        <f>'Осн. показатели проекта бюджета'!C80</f>
        <v>0</v>
      </c>
      <c r="C55" s="96">
        <f>'Осн. показатели проекта бюджета'!F80</f>
        <v>0</v>
      </c>
      <c r="D55" s="96" t="e">
        <f>'Осн. показатели проекта бюджета'!#REF!</f>
        <v>#REF!</v>
      </c>
      <c r="E55" s="96" t="e">
        <f>'Осн. показатели проекта бюджета'!#REF!</f>
        <v>#REF!</v>
      </c>
      <c r="F55" s="96" t="e">
        <f>'Осн. показатели проекта бюджета'!#REF!</f>
        <v>#REF!</v>
      </c>
    </row>
    <row r="56" spans="1:7" ht="19.5" thickBot="1" x14ac:dyDescent="0.35">
      <c r="A56" s="41" t="str">
        <f>'Осн. показатели проекта бюджета'!B81</f>
        <v>банковские кредиты</v>
      </c>
      <c r="B56" s="96">
        <f>'Осн. показатели проекта бюджета'!C81</f>
        <v>0</v>
      </c>
      <c r="C56" s="96">
        <f>'Осн. показатели проекта бюджета'!F81</f>
        <v>0</v>
      </c>
      <c r="D56" s="96" t="e">
        <f>'Осн. показатели проекта бюджета'!#REF!</f>
        <v>#REF!</v>
      </c>
      <c r="E56" s="96" t="e">
        <f>'Осн. показатели проекта бюджета'!#REF!</f>
        <v>#REF!</v>
      </c>
      <c r="F56" s="96" t="e">
        <f>'Осн. показатели проекта бюджета'!#REF!</f>
        <v>#REF!</v>
      </c>
    </row>
    <row r="57" spans="1:7" ht="19.5" thickBot="1" x14ac:dyDescent="0.35">
      <c r="A57" s="43" t="str">
        <f>'Осн. показатели проекта бюджета'!B82</f>
        <v>муниципальные гарантии</v>
      </c>
      <c r="B57" s="102">
        <f>'Осн. показатели проекта бюджета'!C82</f>
        <v>0</v>
      </c>
      <c r="C57" s="102">
        <f>'Осн. показатели проекта бюджета'!F82</f>
        <v>0</v>
      </c>
      <c r="D57" s="102" t="e">
        <f>'Осн. показатели проекта бюджета'!#REF!</f>
        <v>#REF!</v>
      </c>
      <c r="E57" s="102" t="e">
        <f>'Осн. показатели проекта бюджета'!#REF!</f>
        <v>#REF!</v>
      </c>
      <c r="F57" s="102" t="e">
        <f>'Осн. показатели проекта бюджета'!#REF!</f>
        <v>#REF!</v>
      </c>
    </row>
    <row r="58" spans="1:7" x14ac:dyDescent="0.3">
      <c r="A58" s="63"/>
      <c r="B58" s="64"/>
      <c r="C58" s="64"/>
      <c r="D58" s="64"/>
      <c r="E58" s="65"/>
      <c r="F58" s="65"/>
    </row>
    <row r="59" spans="1:7" x14ac:dyDescent="0.3">
      <c r="A59" s="63"/>
      <c r="B59" s="64"/>
      <c r="C59" s="64"/>
      <c r="D59" s="64"/>
      <c r="E59" s="65"/>
      <c r="F59" s="65"/>
    </row>
    <row r="60" spans="1:7" ht="20.25" x14ac:dyDescent="0.3">
      <c r="A60" s="156" t="s">
        <v>66</v>
      </c>
      <c r="B60" s="156"/>
      <c r="C60" s="156"/>
      <c r="D60" s="156"/>
      <c r="E60" s="156"/>
      <c r="F60" s="156"/>
    </row>
    <row r="61" spans="1:7" ht="19.5" thickBot="1" x14ac:dyDescent="0.35">
      <c r="A61" s="39"/>
      <c r="B61" s="58"/>
      <c r="C61" s="58"/>
      <c r="D61" s="58"/>
      <c r="E61" s="58"/>
      <c r="F61" s="58"/>
    </row>
    <row r="62" spans="1:7" ht="46.5" customHeight="1" thickBot="1" x14ac:dyDescent="0.35">
      <c r="A62" s="55" t="s">
        <v>63</v>
      </c>
      <c r="B62" s="59"/>
      <c r="C62" s="59"/>
      <c r="D62" s="59"/>
      <c r="E62" s="59"/>
      <c r="F62" s="59"/>
      <c r="G62" s="60" t="s">
        <v>64</v>
      </c>
    </row>
    <row r="63" spans="1:7" ht="19.5" thickBot="1" x14ac:dyDescent="0.35">
      <c r="A63" s="56" t="s">
        <v>65</v>
      </c>
      <c r="B63" s="53" t="e">
        <f>B31-B26+B29+B30-((((B10-B11-B12-B13-B14-B15-B16-B17-B18-B19-B20-B21-B22-B23-B24-B25)*B62)/(B62+13))+B11)</f>
        <v>#REF!</v>
      </c>
      <c r="C63" s="53" t="e">
        <f>C31-C26+C29+C30-((((C10-C11-C12-C13-C14-C15-C16-C17-C18-C19-C20-C21-C22-C23-C24-C25)*C62)/(C62+13))+C11)</f>
        <v>#REF!</v>
      </c>
      <c r="D63" s="53" t="e">
        <f>D31-D26+D29+D30-((((D10-D11-D12-D13-D14-D15-D16-D17-D18-D19-D20-D21-D22-D23-D24-D25)*D62)/(D62+13))+D11)</f>
        <v>#REF!</v>
      </c>
      <c r="E63" s="53" t="e">
        <f>E31-E26+E29+E30-((((E10-E11-E12-E13-E14-E15-E16-E17-E18-E19-E20-E21-E22-E23-E24-E25)*E62)/(E62+13))+E11)</f>
        <v>#REF!</v>
      </c>
      <c r="F63" s="53" t="e">
        <f>F31-F26+F29+F30-((((F10-F11-F12-F13-F14-F15-F16-F17-F18-F19-F20-F21-F22-F23-F24-F25)*F62)/(F62+13))+F11)</f>
        <v>#REF!</v>
      </c>
      <c r="G63" s="61"/>
    </row>
    <row r="64" spans="1:7" ht="19.5" thickBot="1" x14ac:dyDescent="0.35">
      <c r="A64" s="56" t="s">
        <v>56</v>
      </c>
      <c r="B64" s="53" t="e">
        <f>(B54+B37)/B63*100</f>
        <v>#REF!</v>
      </c>
      <c r="C64" s="53" t="e">
        <f>(C54+C37)/C63*100</f>
        <v>#REF!</v>
      </c>
      <c r="D64" s="53" t="e">
        <f>(D54+D37)/D63*100</f>
        <v>#REF!</v>
      </c>
      <c r="E64" s="53" t="e">
        <f>(E54+E37)/E63*100</f>
        <v>#REF!</v>
      </c>
      <c r="F64" s="53" t="e">
        <f>(F54+F37)/F63*100</f>
        <v>#REF!</v>
      </c>
      <c r="G64" s="154" t="s">
        <v>61</v>
      </c>
    </row>
    <row r="65" spans="1:7" ht="19.5" thickBot="1" x14ac:dyDescent="0.35">
      <c r="A65" s="56" t="s">
        <v>57</v>
      </c>
      <c r="B65" s="53" t="e">
        <f>B57/B63*100</f>
        <v>#REF!</v>
      </c>
      <c r="C65" s="53" t="e">
        <f>C57/C63*100</f>
        <v>#REF!</v>
      </c>
      <c r="D65" s="53" t="e">
        <f>D57/D63*100</f>
        <v>#REF!</v>
      </c>
      <c r="E65" s="53" t="e">
        <f>E57/E63*100</f>
        <v>#REF!</v>
      </c>
      <c r="F65" s="53" t="e">
        <f>F57/F63*100</f>
        <v>#REF!</v>
      </c>
      <c r="G65" s="155"/>
    </row>
    <row r="66" spans="1:7" ht="21" customHeight="1" thickBot="1" x14ac:dyDescent="0.35">
      <c r="A66" s="55" t="s">
        <v>58</v>
      </c>
      <c r="B66" s="54" t="e">
        <f>B63*10/100</f>
        <v>#REF!</v>
      </c>
      <c r="C66" s="54" t="e">
        <f>C63*10/100</f>
        <v>#REF!</v>
      </c>
      <c r="D66" s="54" t="e">
        <f>D63*10/100</f>
        <v>#REF!</v>
      </c>
      <c r="E66" s="54" t="e">
        <f>E63*10/100</f>
        <v>#REF!</v>
      </c>
      <c r="F66" s="54" t="e">
        <f>F63*10/100</f>
        <v>#REF!</v>
      </c>
      <c r="G66" s="60" t="s">
        <v>60</v>
      </c>
    </row>
    <row r="67" spans="1:7" ht="19.5" thickBot="1" x14ac:dyDescent="0.35">
      <c r="A67" s="56" t="s">
        <v>55</v>
      </c>
      <c r="B67" s="54">
        <f>(B42+B45)/(B38*(-1)+B43+B46+B47)*100</f>
        <v>0</v>
      </c>
      <c r="C67" s="54">
        <f>(C42+C45)/(C38*(-1)+C43+C46+C47)*100</f>
        <v>0</v>
      </c>
      <c r="D67" s="54" t="e">
        <f>(D42+D45)/(D38*(-1)+D43+D46+D47)*100</f>
        <v>#REF!</v>
      </c>
      <c r="E67" s="54" t="e">
        <f>(E42+E45)/(E38*(-1)+E43+E46+E47)*100</f>
        <v>#REF!</v>
      </c>
      <c r="F67" s="54" t="e">
        <f>(F42+F45)/(F38*(-1)+F43+F46+F47)*100</f>
        <v>#REF!</v>
      </c>
      <c r="G67" s="60" t="s">
        <v>61</v>
      </c>
    </row>
    <row r="68" spans="1:7" x14ac:dyDescent="0.3">
      <c r="A68" s="105" t="s">
        <v>59</v>
      </c>
      <c r="B68" s="106">
        <f>B33/(B36-B28)*100</f>
        <v>0</v>
      </c>
      <c r="C68" s="106">
        <f>C33/(C36-C28)*100</f>
        <v>0</v>
      </c>
      <c r="D68" s="106" t="e">
        <f>D33/(D36-D28)*100</f>
        <v>#REF!</v>
      </c>
      <c r="E68" s="106" t="e">
        <f>E33/(E36-E28)*100</f>
        <v>#REF!</v>
      </c>
      <c r="F68" s="106" t="e">
        <f>F33/(F36-F28)*100</f>
        <v>#REF!</v>
      </c>
      <c r="G68" s="62" t="s">
        <v>62</v>
      </c>
    </row>
    <row r="69" spans="1:7" x14ac:dyDescent="0.3">
      <c r="A69" s="107" t="s">
        <v>154</v>
      </c>
      <c r="B69" s="108" t="e">
        <f>B66+B38-B50</f>
        <v>#REF!</v>
      </c>
      <c r="C69" s="108" t="e">
        <f>C66+C38-C50</f>
        <v>#REF!</v>
      </c>
      <c r="D69" s="108" t="e">
        <f>D66+D38-D50</f>
        <v>#REF!</v>
      </c>
      <c r="E69" s="108" t="e">
        <f>E66+E38-E50</f>
        <v>#REF!</v>
      </c>
      <c r="F69" s="108" t="e">
        <f>F66+F38-F50</f>
        <v>#REF!</v>
      </c>
      <c r="G69" s="104"/>
    </row>
    <row r="71" spans="1:7" x14ac:dyDescent="0.3">
      <c r="A71" s="153" t="e">
        <f>'Осн. показатели проекта бюджета'!#REF!</f>
        <v>#REF!</v>
      </c>
      <c r="B71" s="153"/>
      <c r="C71" s="153"/>
      <c r="D71" s="153"/>
      <c r="E71" s="153"/>
      <c r="F71" s="153"/>
      <c r="G71" s="153"/>
    </row>
    <row r="72" spans="1:7" x14ac:dyDescent="0.3">
      <c r="A72" s="34"/>
    </row>
    <row r="73" spans="1:7" x14ac:dyDescent="0.3">
      <c r="A73" s="35"/>
    </row>
  </sheetData>
  <customSheetViews>
    <customSheetView guid="{A1AB9400-BE49-4027-9900-51EF44F09259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1"/>
    </customSheetView>
    <customSheetView guid="{F1ECF7A2-D5A2-4BC9-A135-0FAC943E7DAD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2"/>
    </customSheetView>
  </customSheetViews>
  <mergeCells count="7">
    <mergeCell ref="A71:G71"/>
    <mergeCell ref="G64:G65"/>
    <mergeCell ref="A60:F60"/>
    <mergeCell ref="A5:F5"/>
    <mergeCell ref="A2:F2"/>
    <mergeCell ref="A3:F3"/>
    <mergeCell ref="A4:F4"/>
  </mergeCells>
  <pageMargins left="0.78740157480314965" right="0" top="0" bottom="0" header="0" footer="0"/>
  <pageSetup paperSize="9" scale="7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Осн. показатели проекта бюджета</vt:lpstr>
      <vt:lpstr>Источники МО</vt:lpstr>
      <vt:lpstr>'Осн. показатели проекта бюджета'!Заголовки_для_печати</vt:lpstr>
      <vt:lpstr>'Осн. показатели проекта бюджета'!Область_печати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Утяева Алиса Анисовна</dc:creator>
  <cp:lastModifiedBy>*</cp:lastModifiedBy>
  <cp:lastPrinted>2025-11-13T09:24:55Z</cp:lastPrinted>
  <dcterms:created xsi:type="dcterms:W3CDTF">2018-09-19T09:35:03Z</dcterms:created>
  <dcterms:modified xsi:type="dcterms:W3CDTF">2025-11-17T12:18:58Z</dcterms:modified>
</cp:coreProperties>
</file>